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0" windowWidth="14115" windowHeight="4530"/>
  </bookViews>
  <sheets>
    <sheet name="Intellus Registers" sheetId="1" r:id="rId1"/>
    <sheet name="hex to floating point" sheetId="3" r:id="rId2"/>
    <sheet name="floating point to hex" sheetId="4" r:id="rId3"/>
    <sheet name="dictionary" sheetId="5" r:id="rId4"/>
  </sheets>
  <calcPr calcId="145621"/>
  <fileRecoveryPr repairLoad="1"/>
</workbook>
</file>

<file path=xl/calcChain.xml><?xml version="1.0" encoding="utf-8"?>
<calcChain xmlns="http://schemas.openxmlformats.org/spreadsheetml/2006/main">
  <c r="D53" i="4" l="1"/>
  <c r="D54" i="4" s="1"/>
  <c r="D55" i="4" s="1"/>
  <c r="D56" i="4" s="1"/>
  <c r="D57" i="4" s="1"/>
  <c r="D58" i="4" s="1"/>
  <c r="D59" i="4" s="1"/>
  <c r="D60" i="4" s="1"/>
  <c r="D61" i="4" s="1"/>
  <c r="D62" i="4" s="1"/>
  <c r="D63" i="4" s="1"/>
  <c r="D64" i="4" s="1"/>
  <c r="D65" i="4" s="1"/>
  <c r="D66" i="4" s="1"/>
  <c r="D67" i="4" s="1"/>
  <c r="D68" i="4" s="1"/>
  <c r="D69" i="4" s="1"/>
  <c r="D70" i="4" s="1"/>
  <c r="D71" i="4" s="1"/>
  <c r="D72" i="4" s="1"/>
  <c r="D73" i="4" s="1"/>
  <c r="D74" i="4" s="1"/>
  <c r="F21" i="4"/>
  <c r="F19" i="4"/>
  <c r="D19" i="4"/>
  <c r="D9" i="4"/>
  <c r="D10" i="4" s="1"/>
  <c r="D5" i="4"/>
  <c r="E26" i="3"/>
  <c r="D26" i="3"/>
  <c r="I19" i="3"/>
  <c r="I20" i="3" s="1"/>
  <c r="I21" i="3" s="1"/>
  <c r="I22" i="3" s="1"/>
  <c r="I23" i="3" s="1"/>
  <c r="I24" i="3" s="1"/>
  <c r="I25" i="3" s="1"/>
  <c r="I26" i="3" s="1"/>
  <c r="I27" i="3" s="1"/>
  <c r="I28" i="3" s="1"/>
  <c r="I29" i="3" s="1"/>
  <c r="I30" i="3" s="1"/>
  <c r="I31" i="3" s="1"/>
  <c r="I32" i="3" s="1"/>
  <c r="I33" i="3" s="1"/>
  <c r="I34" i="3" s="1"/>
  <c r="I35" i="3" s="1"/>
  <c r="I36" i="3" s="1"/>
  <c r="I37" i="3" s="1"/>
  <c r="I38" i="3" s="1"/>
  <c r="I39" i="3" s="1"/>
  <c r="I40" i="3" s="1"/>
  <c r="G9" i="3"/>
  <c r="G10" i="3" s="1"/>
  <c r="G11" i="3" s="1"/>
  <c r="D9" i="3"/>
  <c r="D10" i="3" s="1"/>
  <c r="D11" i="3" s="1"/>
  <c r="B205" i="1"/>
  <c r="B206" i="1" s="1"/>
  <c r="B207" i="1" s="1"/>
  <c r="B208" i="1" s="1"/>
  <c r="B209" i="1" s="1"/>
  <c r="B210" i="1" s="1"/>
  <c r="B211" i="1" s="1"/>
  <c r="B212" i="1" s="1"/>
  <c r="B213" i="1" s="1"/>
  <c r="B187" i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44" i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24" i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17" i="1"/>
  <c r="B18" i="1" s="1"/>
  <c r="B19" i="1" s="1"/>
  <c r="B20" i="1" s="1"/>
  <c r="B21" i="1" s="1"/>
  <c r="B22" i="1" s="1"/>
  <c r="B11" i="1"/>
  <c r="B12" i="1" s="1"/>
  <c r="B13" i="1" s="1"/>
  <c r="B14" i="1" s="1"/>
  <c r="B15" i="1" s="1"/>
  <c r="B9" i="1"/>
  <c r="B3" i="1"/>
  <c r="B4" i="1" s="1"/>
  <c r="B5" i="1" s="1"/>
  <c r="B6" i="1" s="1"/>
  <c r="B7" i="1" s="1"/>
  <c r="H39" i="3" l="1"/>
  <c r="H37" i="3"/>
  <c r="H35" i="3"/>
  <c r="H33" i="3"/>
  <c r="H40" i="3"/>
  <c r="H38" i="3"/>
  <c r="H36" i="3"/>
  <c r="H34" i="3"/>
  <c r="D16" i="3"/>
  <c r="D17" i="3" s="1"/>
  <c r="E9" i="3"/>
  <c r="E10" i="3" s="1"/>
  <c r="E11" i="3" s="1"/>
  <c r="D19" i="3" s="1"/>
  <c r="D20" i="3" s="1"/>
  <c r="F9" i="3"/>
  <c r="F10" i="3" s="1"/>
  <c r="F11" i="3" s="1"/>
  <c r="D12" i="4"/>
  <c r="D13" i="4" s="1"/>
  <c r="D21" i="3" l="1"/>
  <c r="J34" i="3"/>
  <c r="K33" i="3"/>
  <c r="J36" i="3"/>
  <c r="K35" i="3"/>
  <c r="H25" i="3"/>
  <c r="H26" i="3"/>
  <c r="H27" i="3"/>
  <c r="H32" i="3"/>
  <c r="H30" i="3"/>
  <c r="H28" i="3"/>
  <c r="H31" i="3"/>
  <c r="H29" i="3"/>
  <c r="J40" i="3"/>
  <c r="K39" i="3"/>
  <c r="J33" i="3"/>
  <c r="K32" i="3"/>
  <c r="D14" i="4"/>
  <c r="J38" i="3"/>
  <c r="K37" i="3"/>
  <c r="J35" i="3"/>
  <c r="K34" i="3"/>
  <c r="J37" i="3"/>
  <c r="K36" i="3"/>
  <c r="H20" i="3"/>
  <c r="H18" i="3"/>
  <c r="D25" i="3"/>
  <c r="H23" i="3"/>
  <c r="H19" i="3"/>
  <c r="H24" i="3"/>
  <c r="H22" i="3"/>
  <c r="D23" i="3"/>
  <c r="H21" i="3"/>
  <c r="D16" i="4"/>
  <c r="J39" i="3"/>
  <c r="K38" i="3"/>
  <c r="J25" i="3" l="1"/>
  <c r="K24" i="3"/>
  <c r="J29" i="3"/>
  <c r="K28" i="3"/>
  <c r="J31" i="3"/>
  <c r="K30" i="3"/>
  <c r="K27" i="3"/>
  <c r="J28" i="3"/>
  <c r="K29" i="3"/>
  <c r="J30" i="3"/>
  <c r="J23" i="3"/>
  <c r="K22" i="3"/>
  <c r="K19" i="3"/>
  <c r="J20" i="3"/>
  <c r="K31" i="3"/>
  <c r="J32" i="3"/>
  <c r="J18" i="3"/>
  <c r="K17" i="3"/>
  <c r="D35" i="4"/>
  <c r="D36" i="4" s="1"/>
  <c r="K23" i="3"/>
  <c r="J24" i="3"/>
  <c r="J27" i="3"/>
  <c r="K26" i="3"/>
  <c r="E25" i="3"/>
  <c r="E27" i="3" s="1"/>
  <c r="D27" i="3"/>
  <c r="D28" i="3" s="1"/>
  <c r="D32" i="3" s="1"/>
  <c r="G50" i="4"/>
  <c r="F18" i="4"/>
  <c r="F20" i="4" s="1"/>
  <c r="D18" i="4"/>
  <c r="D20" i="4" s="1"/>
  <c r="D23" i="4" s="1"/>
  <c r="D24" i="4" s="1"/>
  <c r="E50" i="4"/>
  <c r="E51" i="4" s="1"/>
  <c r="J21" i="3"/>
  <c r="K20" i="3"/>
  <c r="K21" i="3"/>
  <c r="J22" i="3"/>
  <c r="K18" i="3"/>
  <c r="J19" i="3"/>
  <c r="J26" i="3"/>
  <c r="K25" i="3"/>
  <c r="J41" i="3" l="1"/>
  <c r="J44" i="3" s="1"/>
  <c r="D25" i="4"/>
  <c r="D28" i="4" s="1"/>
  <c r="D26" i="4"/>
  <c r="G35" i="4" s="1"/>
  <c r="G36" i="4" s="1"/>
  <c r="G37" i="4" s="1"/>
  <c r="D37" i="4"/>
  <c r="H51" i="4"/>
  <c r="G51" i="4"/>
  <c r="F52" i="4"/>
  <c r="E52" i="4"/>
  <c r="K41" i="3"/>
  <c r="H52" i="4" l="1"/>
  <c r="G52" i="4"/>
  <c r="D29" i="4"/>
  <c r="E34" i="4" s="1"/>
  <c r="E53" i="4"/>
  <c r="F53" i="4"/>
  <c r="F54" i="4" l="1"/>
  <c r="E54" i="4"/>
  <c r="E35" i="4"/>
  <c r="E36" i="4" s="1"/>
  <c r="D30" i="4"/>
  <c r="F35" i="4" s="1"/>
  <c r="F36" i="4" s="1"/>
  <c r="H53" i="4"/>
  <c r="G53" i="4"/>
  <c r="F37" i="4" l="1"/>
  <c r="F40" i="4"/>
  <c r="F41" i="4" s="1"/>
  <c r="H54" i="4"/>
  <c r="G54" i="4"/>
  <c r="E37" i="4"/>
  <c r="D40" i="4"/>
  <c r="D41" i="4" s="1"/>
  <c r="E32" i="4"/>
  <c r="F55" i="4"/>
  <c r="E55" i="4"/>
  <c r="H55" i="4" l="1"/>
  <c r="G55" i="4"/>
  <c r="F56" i="4"/>
  <c r="E56" i="4"/>
  <c r="F57" i="4" l="1"/>
  <c r="E57" i="4"/>
  <c r="H56" i="4"/>
  <c r="G56" i="4"/>
  <c r="H57" i="4" l="1"/>
  <c r="G57" i="4"/>
  <c r="F58" i="4"/>
  <c r="E58" i="4"/>
  <c r="F59" i="4" l="1"/>
  <c r="E59" i="4"/>
  <c r="H58" i="4"/>
  <c r="G58" i="4"/>
  <c r="G59" i="4" l="1"/>
  <c r="H59" i="4"/>
  <c r="F60" i="4"/>
  <c r="E60" i="4"/>
  <c r="E61" i="4" l="1"/>
  <c r="F61" i="4"/>
  <c r="H60" i="4"/>
  <c r="G60" i="4"/>
  <c r="H61" i="4" l="1"/>
  <c r="G61" i="4"/>
  <c r="F62" i="4"/>
  <c r="E62" i="4"/>
  <c r="F63" i="4" l="1"/>
  <c r="E63" i="4"/>
  <c r="H62" i="4"/>
  <c r="G62" i="4"/>
  <c r="H63" i="4" l="1"/>
  <c r="G63" i="4"/>
  <c r="F64" i="4"/>
  <c r="E64" i="4"/>
  <c r="H64" i="4" l="1"/>
  <c r="G64" i="4"/>
  <c r="F65" i="4"/>
  <c r="E65" i="4"/>
  <c r="H65" i="4" l="1"/>
  <c r="G65" i="4"/>
  <c r="F66" i="4"/>
  <c r="E66" i="4"/>
  <c r="H66" i="4" l="1"/>
  <c r="G66" i="4"/>
  <c r="F67" i="4"/>
  <c r="E67" i="4"/>
  <c r="F68" i="4" l="1"/>
  <c r="E68" i="4"/>
  <c r="G67" i="4"/>
  <c r="H67" i="4"/>
  <c r="E69" i="4" l="1"/>
  <c r="F69" i="4"/>
  <c r="H68" i="4"/>
  <c r="G68" i="4"/>
  <c r="H69" i="4" l="1"/>
  <c r="G69" i="4"/>
  <c r="F70" i="4"/>
  <c r="E70" i="4"/>
  <c r="F71" i="4" l="1"/>
  <c r="E71" i="4"/>
  <c r="H70" i="4"/>
  <c r="G70" i="4"/>
  <c r="H71" i="4" l="1"/>
  <c r="G71" i="4"/>
  <c r="F72" i="4"/>
  <c r="E72" i="4"/>
  <c r="F73" i="4" l="1"/>
  <c r="E73" i="4"/>
  <c r="F74" i="4" s="1"/>
  <c r="H72" i="4"/>
  <c r="G72" i="4"/>
  <c r="H73" i="4" s="1"/>
</calcChain>
</file>

<file path=xl/sharedStrings.xml><?xml version="1.0" encoding="utf-8"?>
<sst xmlns="http://schemas.openxmlformats.org/spreadsheetml/2006/main" count="1938" uniqueCount="1173">
  <si>
    <t>eWATBUS_CLASS_REAL_TIME_CLOCK</t>
  </si>
  <si>
    <t>eREAL_TIME_MEMBER_YEAR</t>
  </si>
  <si>
    <t>eREAL_TIME_MEMBER_MONTH</t>
  </si>
  <si>
    <t>eREAL_TIME_MEMBER_DAY</t>
  </si>
  <si>
    <t>eREAL_TIME_MEMBER_HOUR</t>
  </si>
  <si>
    <t>eREAL_TIME_MEMBER_MINUTE</t>
  </si>
  <si>
    <t>eREAL_TIME_MEMBER_SECONDS</t>
  </si>
  <si>
    <t>eWATBUS_CLASS_PERCIVAL_PROGRAM</t>
  </si>
  <si>
    <t>ePERCIVAL_PROGRAM_MEMBER_ACTIVE_PROGRAM</t>
  </si>
  <si>
    <t>ePERCIVAL_PROGRAM_MEMBER_RUNNING_NAME_LEFT</t>
  </si>
  <si>
    <t>ePERCIVAL_PROGRAM_MEMBER_RUNNING_NAME_RIGHT</t>
  </si>
  <si>
    <t>ePERCIVAL_PROGRAM_MEMBER_RUNNING_PROGRAM_STEP</t>
  </si>
  <si>
    <t>ePERCIVAL_PROGRAM_MEMBER_RUNNING_SEQUENCE_STEP</t>
  </si>
  <si>
    <t>ePERCIVAL_PROGRAM_MEMBER_RUNNING_SEQUENCE_ITER</t>
  </si>
  <si>
    <t>eWATBUS_CLASS_ANALOG_IN</t>
  </si>
  <si>
    <t>eANALOG_IN_MEMBER_PROCESS_VALUE</t>
  </si>
  <si>
    <t>eWATBUS_CLASS_CONTROL_LOOP_2</t>
  </si>
  <si>
    <t>eCONTROL_LOOP_2_MEMBER_SET_POINT_ACTIVE_CLOSED</t>
  </si>
  <si>
    <t>eWATBUS_CLASS_DIGITAL_IO</t>
  </si>
  <si>
    <t>eDIGITAL_IO_MEMBER_STATE</t>
  </si>
  <si>
    <t>eDIGITAL_IO_MEMBER_POWER</t>
  </si>
  <si>
    <t>eWATBUS_CLASS_PERCIVAL_DEFROST</t>
  </si>
  <si>
    <t>ePERCIVAL_DEFROST_MEMBER_ACTIVE</t>
  </si>
  <si>
    <t>ePERCIVAL_PROGRAM_MEMBER_DLI_DAILY_LIGHT_INTEGRAL</t>
  </si>
  <si>
    <t>ePERCIVAL_PROGRAM_MEMBER_DLI_ACCRUED</t>
  </si>
  <si>
    <t>eWATBUS_CLASS_ALARM_2</t>
  </si>
  <si>
    <t>eALARM_2_MEMBER_HIGH_SETPOINT</t>
  </si>
  <si>
    <t>(eALARM_AIN_LIMIT_1+1)</t>
  </si>
  <si>
    <t>eALARM_2_MEMBER_LOW_SETPOINT</t>
  </si>
  <si>
    <t>eWATBUS_CLASS_PERCIVAL_OVERTEMPERATURE</t>
  </si>
  <si>
    <t>ePERCIVAL_OT_MEMBER_SETPOINT_HIGH</t>
  </si>
  <si>
    <t>ePERCIVAL_OT_MEMBER_SETPOINT_LOW</t>
  </si>
  <si>
    <t>(eALARM_AIN_PV_1+1)</t>
  </si>
  <si>
    <t>(eALARM_AIN_PV_1_DEVIATION+1)</t>
  </si>
  <si>
    <t>(eALARM_AIN_PV_2+1)</t>
  </si>
  <si>
    <t>(eALARM_AIN_PV_3+1)</t>
  </si>
  <si>
    <t>(eALARM_AIN_PV_4+1)</t>
  </si>
  <si>
    <t>(eALARM_AIN_PV_5+1)</t>
  </si>
  <si>
    <t>(eALARM_AIN_PV_6+1)</t>
  </si>
  <si>
    <t>(eALARM_AIN_PV_7+1)</t>
  </si>
  <si>
    <t>eWATBUS_CLASS_DEVICE</t>
  </si>
  <si>
    <t>eDEVICE_MEMBER_LIGHT_LIFE_ALARM</t>
  </si>
  <si>
    <t>eALARM_2_MEMBER_STATE</t>
  </si>
  <si>
    <t>ePERCIVAL_OT_MEMBER_ALARM_STATE</t>
  </si>
  <si>
    <t>eALARM_2_MEMBER_LIGHT_LIFE_ALARM_STATUS</t>
  </si>
  <si>
    <t>eCONTROL_LOOP_2_MEMBER_ENABLE_HEAT_OUTPUT</t>
  </si>
  <si>
    <t>eCONTROL_LOOP_2_MEMBER_ENABLE_COOL_OUTPUT</t>
  </si>
  <si>
    <t>eDIGITAL_IO_MEMBER_LIGHT_ON_TIME</t>
  </si>
  <si>
    <t>Address</t>
  </si>
  <si>
    <t>ClassID</t>
  </si>
  <si>
    <t>MemberId</t>
  </si>
  <si>
    <t>Instance</t>
  </si>
  <si>
    <t>Word Size</t>
  </si>
  <si>
    <t>eREPRESENTATION_UBYTE</t>
  </si>
  <si>
    <t>eREPRESENTATION_UWORD</t>
  </si>
  <si>
    <t>eREPRESENTATION_STRING</t>
  </si>
  <si>
    <t>eREPRESENTATION_FLOAT</t>
  </si>
  <si>
    <t>eREPRESENTATION_WIDE_ENUM</t>
  </si>
  <si>
    <t>eREPRESENTATION_ULONG</t>
  </si>
  <si>
    <t>Representation</t>
  </si>
  <si>
    <t>MANTISSA ( SIGNIFICAND )</t>
  </si>
  <si>
    <t>total</t>
  </si>
  <si>
    <t>Rev03 - Sep 4, 2013</t>
  </si>
  <si>
    <t>www.simplymodbus.ca</t>
  </si>
  <si>
    <t>Courtesy of</t>
  </si>
  <si>
    <t>FLOAT</t>
  </si>
  <si>
    <t>FLOAT = SIGN x  MANTISSA x ( 2 ^ EXPONENT )</t>
  </si>
  <si>
    <t>divide above</t>
  </si>
  <si>
    <t>divide above and add 1</t>
  </si>
  <si>
    <t>40 00 00 hex</t>
  </si>
  <si>
    <t>80 00 00 hex</t>
  </si>
  <si>
    <t>decimal</t>
  </si>
  <si>
    <t xml:space="preserve">       if no exponent bits</t>
  </si>
  <si>
    <t>final 23 bits</t>
  </si>
  <si>
    <t>EXPONENT</t>
  </si>
  <si>
    <t>subtract 127</t>
  </si>
  <si>
    <t>next 8 bits</t>
  </si>
  <si>
    <t>SIGN</t>
  </si>
  <si>
    <t>invert</t>
  </si>
  <si>
    <t>negative numbers greater than -1E-38 (numbers starting with less than 10 7F)</t>
  </si>
  <si>
    <t>each row is half of that above</t>
  </si>
  <si>
    <t>first bit</t>
  </si>
  <si>
    <t>positive numbers less than 1E-38 (numbers starting with less than 00 7F)</t>
  </si>
  <si>
    <t>for numbers near zero</t>
  </si>
  <si>
    <t>if No Exponent bits</t>
  </si>
  <si>
    <t>alternate method of calculating the mantissa</t>
  </si>
  <si>
    <t>&lt; or enter these 4 bytes as 8 bit binary strings</t>
  </si>
  <si>
    <t>binary</t>
  </si>
  <si>
    <t>32 bits</t>
  </si>
  <si>
    <t>&lt; or enter these 4 bytes in hex</t>
  </si>
  <si>
    <t>hex</t>
  </si>
  <si>
    <t>&lt; or enter these 4 bytes as decimal numbers</t>
  </si>
  <si>
    <t>4 bytes</t>
  </si>
  <si>
    <t>low byte</t>
  </si>
  <si>
    <t>high byte</t>
  </si>
  <si>
    <t>&lt; or enter these 2 words in hex</t>
  </si>
  <si>
    <t>&lt; Enter these 2 words as decimal numbers</t>
  </si>
  <si>
    <t>2 words</t>
  </si>
  <si>
    <t>INSTRUCTIONS</t>
  </si>
  <si>
    <t>low word</t>
  </si>
  <si>
    <t>high word</t>
  </si>
  <si>
    <t>Least significant</t>
  </si>
  <si>
    <t>most significant</t>
  </si>
  <si>
    <t>This sheet requires the Analysis Toolpak to be loaded.  Select the Tools Menu &gt; Add-Ins... &gt; check Analysis Toolpack</t>
  </si>
  <si>
    <t>"1" id result&gt;0</t>
  </si>
  <si>
    <t>subtract if result&gt;0</t>
  </si>
  <si>
    <t>if no exponent bits</t>
  </si>
  <si>
    <t xml:space="preserve">alternate method of calculating the </t>
  </si>
  <si>
    <t>byte4</t>
  </si>
  <si>
    <t>byte3</t>
  </si>
  <si>
    <t>byte2</t>
  </si>
  <si>
    <t>byte1</t>
  </si>
  <si>
    <t>remainder</t>
  </si>
  <si>
    <t>integer</t>
  </si>
  <si>
    <t>div by 256</t>
  </si>
  <si>
    <t>multiply</t>
  </si>
  <si>
    <t>mantissa</t>
  </si>
  <si>
    <t>subtract 1</t>
  </si>
  <si>
    <t xml:space="preserve">    or if no exponent bits</t>
  </si>
  <si>
    <t>add 127</t>
  </si>
  <si>
    <t>1st bit</t>
  </si>
  <si>
    <t>&lt; Enter floating point number</t>
  </si>
  <si>
    <t xml:space="preserve">    eTEXT_PROFILE_EVENT_H,</t>
  </si>
  <si>
    <t xml:space="preserve">    // Percival Specific parameter text</t>
  </si>
  <si>
    <t xml:space="preserve">    eTEXT_PLANT_GROWTH,</t>
  </si>
  <si>
    <t xml:space="preserve">    eTEXT_INCUBATOR,</t>
  </si>
  <si>
    <t xml:space="preserve">    eEND_OF_ENUMERATED_PARAMETER_TEXT,</t>
  </si>
  <si>
    <t>1</t>
  </si>
  <si>
    <t xml:space="preserve">    eWORD_SETUP_AINS</t>
  </si>
  <si>
    <t>eTEXT_2</t>
  </si>
  <si>
    <t>2</t>
  </si>
  <si>
    <t xml:space="preserve">    eWORD_SETUP_DINS</t>
  </si>
  <si>
    <t>eTEXT_3</t>
  </si>
  <si>
    <t>3</t>
  </si>
  <si>
    <t xml:space="preserve">    eWORD_LOGIC_TYPE</t>
  </si>
  <si>
    <t>eTEXT_50_HZ</t>
  </si>
  <si>
    <t>4</t>
  </si>
  <si>
    <t xml:space="preserve">    eWORD_SETUP_OUTPUTS</t>
  </si>
  <si>
    <t>eTEXT_60_HZ</t>
  </si>
  <si>
    <t>5</t>
  </si>
  <si>
    <t xml:space="preserve">    eWORD_MONITOR</t>
  </si>
  <si>
    <t>eTEXT_ACTIVE</t>
  </si>
  <si>
    <t>6</t>
  </si>
  <si>
    <t xml:space="preserve">    eWORD_ALARM</t>
  </si>
  <si>
    <t>eTEXT_ALARM</t>
  </si>
  <si>
    <t>7</t>
  </si>
  <si>
    <t xml:space="preserve">    eWORD_ALARM_HIGH</t>
  </si>
  <si>
    <t>eTEXT_ALARM_HIGH</t>
  </si>
  <si>
    <t>8</t>
  </si>
  <si>
    <t xml:space="preserve">    eWORD_ALARM_LOW</t>
  </si>
  <si>
    <t>eTEXT_ALARM_LOW</t>
  </si>
  <si>
    <t>9</t>
  </si>
  <si>
    <t xml:space="preserve">    eWORD_AMBIENT_ERROR</t>
  </si>
  <si>
    <t>A</t>
  </si>
  <si>
    <t xml:space="preserve">    eWORD_AUTO</t>
  </si>
  <si>
    <t>eTEXT_AUTO</t>
  </si>
  <si>
    <t>B</t>
  </si>
  <si>
    <t xml:space="preserve">    eWORD_SOURCE_EVENT_11</t>
  </si>
  <si>
    <t>eTEXT_B</t>
  </si>
  <si>
    <t>C</t>
  </si>
  <si>
    <t xml:space="preserve">    eWORD_DIRECT</t>
  </si>
  <si>
    <t>eTEXT_BLOCKED</t>
  </si>
  <si>
    <t>D</t>
  </si>
  <si>
    <t xml:space="preserve">    eWORD_BOTH</t>
  </si>
  <si>
    <t>eTEXT_BOTH</t>
  </si>
  <si>
    <t>E</t>
  </si>
  <si>
    <t xml:space="preserve">    eWORD_BROADCAST</t>
  </si>
  <si>
    <t>eTEXT_BUMPLESS</t>
  </si>
  <si>
    <t>F</t>
  </si>
  <si>
    <t xml:space="preserve">    eWORD_C</t>
  </si>
  <si>
    <t>eTEXT_C</t>
  </si>
  <si>
    <t>10</t>
  </si>
  <si>
    <t xml:space="preserve">    eWORD_SETUP_DEFROST</t>
  </si>
  <si>
    <t>eTEXT_PROFILE_01_STEP_X</t>
  </si>
  <si>
    <t>11</t>
  </si>
  <si>
    <t xml:space="preserve">    eWORD_FAN_DELAY</t>
  </si>
  <si>
    <t>eTEXT_CLOSE_ON_ALARM</t>
  </si>
  <si>
    <t>12</t>
  </si>
  <si>
    <t xml:space="preserve">    eWORD_COMPLETE</t>
  </si>
  <si>
    <t>eTEXT_COMPLETE</t>
  </si>
  <si>
    <t>13</t>
  </si>
  <si>
    <t xml:space="preserve">    eWORD_SOURCE_AIN1</t>
  </si>
  <si>
    <t>eTEXT_PROFILE_04_STEP_X</t>
  </si>
  <si>
    <t>14</t>
  </si>
  <si>
    <t xml:space="preserve">    eWORD_COOL</t>
  </si>
  <si>
    <t>15</t>
  </si>
  <si>
    <t xml:space="preserve">    eWORD_DAY</t>
  </si>
  <si>
    <t>eTEXT_CRITICAL</t>
  </si>
  <si>
    <t>16</t>
  </si>
  <si>
    <t xml:space="preserve">    eWORD_NIGHT</t>
  </si>
  <si>
    <t>eTEXT_CURRENT</t>
  </si>
  <si>
    <t>17</t>
  </si>
  <si>
    <t xml:space="preserve">    eWORD_SOURCE_EVENT_12</t>
  </si>
  <si>
    <t>eTEXT_D</t>
  </si>
  <si>
    <t>18</t>
  </si>
  <si>
    <t xml:space="preserve">    eWORD_DEVIATION_ALARM</t>
  </si>
  <si>
    <t>eTEXT_DEVIATION_ALARM</t>
  </si>
  <si>
    <t>19</t>
  </si>
  <si>
    <t xml:space="preserve">    eWORD_RM_CONFIGURATION</t>
  </si>
  <si>
    <t>eTEXT_CURRENT_PROCESS</t>
  </si>
  <si>
    <t>1A</t>
  </si>
  <si>
    <t xml:space="preserve">    eWORD_SOURCE_EVENT_13</t>
  </si>
  <si>
    <t>eTEXT_E</t>
  </si>
  <si>
    <t>1B</t>
  </si>
  <si>
    <t xml:space="preserve">    eWORD_END</t>
  </si>
  <si>
    <t>1C</t>
  </si>
  <si>
    <t xml:space="preserve">    eWORD_ERROR</t>
  </si>
  <si>
    <t>1D</t>
  </si>
  <si>
    <t xml:space="preserve">    eWORD_EVENT</t>
  </si>
  <si>
    <t>eTEXT_EVENT</t>
  </si>
  <si>
    <t>1E</t>
  </si>
  <si>
    <t xml:space="preserve">    eWORD_F</t>
  </si>
  <si>
    <t>eTEXT_F</t>
  </si>
  <si>
    <t>1F</t>
  </si>
  <si>
    <t xml:space="preserve">    eWORD_TIMER</t>
  </si>
  <si>
    <t>eTEXT_FACTORY</t>
  </si>
  <si>
    <t>20</t>
  </si>
  <si>
    <t xml:space="preserve">    eWORD_FAIL</t>
  </si>
  <si>
    <t>21</t>
  </si>
  <si>
    <t xml:space="preserve">    eWORD_FIXED</t>
  </si>
  <si>
    <t>eTEXT_FIXED</t>
  </si>
  <si>
    <t>22</t>
  </si>
  <si>
    <t xml:space="preserve">    eWORD_FIXED_TIME_BASE</t>
  </si>
  <si>
    <t>eTEXT_FIXED_TIME_BASE</t>
  </si>
  <si>
    <t>23</t>
  </si>
  <si>
    <t xml:space="preserve">    eWORD_DHCP</t>
  </si>
  <si>
    <t>eTEXT_FLOW</t>
  </si>
  <si>
    <t>24</t>
  </si>
  <si>
    <t xml:space="preserve">    eWORD_HEAT</t>
  </si>
  <si>
    <t>25</t>
  </si>
  <si>
    <t xml:space="preserve">    eWORD_HIGH</t>
  </si>
  <si>
    <t>eTEXT_HIGH</t>
  </si>
  <si>
    <t>26</t>
  </si>
  <si>
    <t xml:space="preserve">    eWORD_HOME</t>
  </si>
  <si>
    <t>27</t>
  </si>
  <si>
    <t xml:space="preserve">    eWORD_HOURS</t>
  </si>
  <si>
    <t>28</t>
  </si>
  <si>
    <t xml:space="preserve">    eWORD_ACTIVE_HIGH</t>
  </si>
  <si>
    <t>eTEXT_HUNDREDTHS</t>
  </si>
  <si>
    <t>29</t>
  </si>
  <si>
    <t xml:space="preserve">    eWORD_ACTIVE_LOW</t>
  </si>
  <si>
    <t>eTEXT_INACTIVE</t>
  </si>
  <si>
    <t>2A</t>
  </si>
  <si>
    <t xml:space="preserve">    eWORD_DALI_LIGHT_DIM</t>
  </si>
  <si>
    <t>eTEXT_ALARM_SET_POINT_LOW</t>
  </si>
  <si>
    <t>2B</t>
  </si>
  <si>
    <t xml:space="preserve">    eWORD_CHA_AUX</t>
  </si>
  <si>
    <t>eTEXT_SECURITY_PAGE</t>
  </si>
  <si>
    <t>2C</t>
  </si>
  <si>
    <t xml:space="preserve">    eWORD_INPUT</t>
  </si>
  <si>
    <t>eTEXT_INPUT_DRY_CONTACT</t>
  </si>
  <si>
    <t>2D</t>
  </si>
  <si>
    <t xml:space="preserve">    eWORD_SOURCE_SP1</t>
  </si>
  <si>
    <t>eTEXT_PROFILE_05_STEP_X</t>
  </si>
  <si>
    <t>2E</t>
  </si>
  <si>
    <t xml:space="preserve">    eWORD_SOURCE_EVENT_14</t>
  </si>
  <si>
    <t>eTEXT_J</t>
  </si>
  <si>
    <t>2F</t>
  </si>
  <si>
    <t xml:space="preserve">    eWORD_HOLD</t>
  </si>
  <si>
    <t>30</t>
  </si>
  <si>
    <t xml:space="preserve">    eWORD_SOURCE_EVENT_15</t>
  </si>
  <si>
    <t>eTEXT_K</t>
  </si>
  <si>
    <t>31</t>
  </si>
  <si>
    <t xml:space="preserve">    eWORD_LATCHING</t>
  </si>
  <si>
    <t>32</t>
  </si>
  <si>
    <t xml:space="preserve">    eWORD_DEFROST_TERMINATE</t>
  </si>
  <si>
    <t>eTEXT_UNUSED_STEP</t>
  </si>
  <si>
    <t>33</t>
  </si>
  <si>
    <t xml:space="preserve">    eWORD_DIURNAL_PROGRAM</t>
  </si>
  <si>
    <t>eTEXT_LIMIT_HIGH</t>
  </si>
  <si>
    <t>34</t>
  </si>
  <si>
    <t xml:space="preserve">    eWORD_DLI_PROGRAM</t>
  </si>
  <si>
    <t>eTEXT_LIMIT_LOW</t>
  </si>
  <si>
    <t>35</t>
  </si>
  <si>
    <t xml:space="preserve">    eWORD_LOW</t>
  </si>
  <si>
    <t>eTEXT_LOW</t>
  </si>
  <si>
    <t>36</t>
  </si>
  <si>
    <t xml:space="preserve">    eWORD_MANUAL</t>
  </si>
  <si>
    <t>eTEXT_MANUAL</t>
  </si>
  <si>
    <t>37</t>
  </si>
  <si>
    <t xml:space="preserve">    eWORD_SOURCE_AIN2</t>
  </si>
  <si>
    <t>eTEXT_PROFILE_06_STEP_X</t>
  </si>
  <si>
    <t>38</t>
  </si>
  <si>
    <t xml:space="preserve">    eWORD_MILLIVOLTS</t>
  </si>
  <si>
    <t>eTEXT_MILLIVOLTS</t>
  </si>
  <si>
    <t>39</t>
  </si>
  <si>
    <t xml:space="preserve">    eWORD_MINUTES</t>
  </si>
  <si>
    <t>3A</t>
  </si>
  <si>
    <t xml:space="preserve">    eWORD_SOURCE_EVENT_16</t>
  </si>
  <si>
    <t>eTEXT_N</t>
  </si>
  <si>
    <t>3B</t>
  </si>
  <si>
    <t xml:space="preserve">    eWORD_NO</t>
  </si>
  <si>
    <t>eTEXT_NO</t>
  </si>
  <si>
    <t>3C</t>
  </si>
  <si>
    <t xml:space="preserve">    eWORD_NON_LATCHING</t>
  </si>
  <si>
    <t>3D</t>
  </si>
  <si>
    <t xml:space="preserve">    eWORD_NONE</t>
  </si>
  <si>
    <t>eTEXT_NONE</t>
  </si>
  <si>
    <t>3E</t>
  </si>
  <si>
    <t xml:space="preserve">    eWORD_OFF</t>
  </si>
  <si>
    <t>eTEXT_OFF</t>
  </si>
  <si>
    <t>3F</t>
  </si>
  <si>
    <t xml:space="preserve">    eWORD_ON</t>
  </si>
  <si>
    <t>eTEXT_ON</t>
  </si>
  <si>
    <t>40</t>
  </si>
  <si>
    <t xml:space="preserve">    eWORD_ON_OFF</t>
  </si>
  <si>
    <t>eTEXT_ON_OFF</t>
  </si>
  <si>
    <t>41</t>
  </si>
  <si>
    <t xml:space="preserve">    eWORD_OPEN</t>
  </si>
  <si>
    <t>42</t>
  </si>
  <si>
    <t xml:space="preserve">    eWORD_SETUP_DALI_CONFIG</t>
  </si>
  <si>
    <t>eTEXT_OPEN_ON_ALARM</t>
  </si>
  <si>
    <t>43</t>
  </si>
  <si>
    <t xml:space="preserve">    eWORD_OSCILLATION</t>
  </si>
  <si>
    <t>44</t>
  </si>
  <si>
    <t xml:space="preserve">    eWORD_OUTPUT</t>
  </si>
  <si>
    <t>eTEXT_OUTPUT</t>
  </si>
  <si>
    <t>45</t>
  </si>
  <si>
    <t xml:space="preserve">    eWORD_OVER</t>
  </si>
  <si>
    <t>46</t>
  </si>
  <si>
    <t xml:space="preserve">    eWORD_PERCENT</t>
  </si>
  <si>
    <t>47</t>
  </si>
  <si>
    <t xml:space="preserve">    eWORD_PID</t>
  </si>
  <si>
    <t>eTEXT_PID</t>
  </si>
  <si>
    <t>48</t>
  </si>
  <si>
    <t xml:space="preserve">    eWORD_OUTPUT_POWER</t>
  </si>
  <si>
    <t>eTEXT_CURRENT_SET_POINT</t>
  </si>
  <si>
    <t>49</t>
  </si>
  <si>
    <t xml:space="preserve">    eWORD_24_HOUR_NON_RAMPING</t>
  </si>
  <si>
    <t>eTEXT_POWER</t>
  </si>
  <si>
    <t>4A</t>
  </si>
  <si>
    <t xml:space="preserve">    eWORD_24_HOUR_RAMPING</t>
  </si>
  <si>
    <t>eTEXT_PRESSURE</t>
  </si>
  <si>
    <t>4B</t>
  </si>
  <si>
    <t xml:space="preserve">    eWORD_ELAPSED_NON_RAMPING</t>
  </si>
  <si>
    <t>eTEXT_PROCESS</t>
  </si>
  <si>
    <t>4C</t>
  </si>
  <si>
    <t xml:space="preserve">    eWORD_ELAPSED_RAMPING</t>
  </si>
  <si>
    <t>eTEXT_PROCESS_ALARM</t>
  </si>
  <si>
    <t>4D</t>
  </si>
  <si>
    <t xml:space="preserve">    eWORD_PROGRAM</t>
  </si>
  <si>
    <t>eTEXT_PROFILE</t>
  </si>
  <si>
    <t>4E</t>
  </si>
  <si>
    <t xml:space="preserve">    eWORD_ALARM_SET_POINT_HIGH</t>
  </si>
  <si>
    <t>4F</t>
  </si>
  <si>
    <t xml:space="preserve">    eWORD_DISABLED</t>
  </si>
  <si>
    <t>eTEXT_START_PROFILE</t>
  </si>
  <si>
    <t>50</t>
  </si>
  <si>
    <t xml:space="preserve">    eWORD_SOURCE_EVENT_17</t>
  </si>
  <si>
    <t>eTEXT_R</t>
  </si>
  <si>
    <t>51</t>
  </si>
  <si>
    <t xml:space="preserve">    eWORD_RATE</t>
  </si>
  <si>
    <t>52</t>
  </si>
  <si>
    <t xml:space="preserve">    eWORD_SEQUENCE</t>
  </si>
  <si>
    <t>eTEXT_RESET_LIMIT</t>
  </si>
  <si>
    <t>53</t>
  </si>
  <si>
    <t xml:space="preserve">    eWORD_SOURCE_SP2</t>
  </si>
  <si>
    <t>eTEXT_PROFILE_07_STEP_X</t>
  </si>
  <si>
    <t>54</t>
  </si>
  <si>
    <t xml:space="preserve">    eWORD_SOURCE_EVENT_18</t>
  </si>
  <si>
    <t>eTEXT_S</t>
  </si>
  <si>
    <t>55</t>
  </si>
  <si>
    <t xml:space="preserve">    eWORD_DOWN</t>
  </si>
  <si>
    <t>eTEXT_SET_POINT</t>
  </si>
  <si>
    <t>56</t>
  </si>
  <si>
    <t xml:space="preserve">    eWORD_10_MPS</t>
  </si>
  <si>
    <t>eTEXT_SETUP</t>
  </si>
  <si>
    <t>57</t>
  </si>
  <si>
    <t xml:space="preserve">    eWORD_100MPS</t>
  </si>
  <si>
    <t>eTEXT_SOAK</t>
  </si>
  <si>
    <t>58</t>
  </si>
  <si>
    <t xml:space="preserve">    eWORD_1000MPS</t>
  </si>
  <si>
    <t>eTEXT_STARTUP</t>
  </si>
  <si>
    <t>59</t>
  </si>
  <si>
    <t xml:space="preserve">    eWORD_STEP</t>
  </si>
  <si>
    <t>5A</t>
  </si>
  <si>
    <t xml:space="preserve">    eWORD_SWITCH_CONTROL_LOOP_OFF</t>
  </si>
  <si>
    <t>5B</t>
  </si>
  <si>
    <t xml:space="preserve">    eWORD_TEST_SOURCE_SYSTEM</t>
  </si>
  <si>
    <t>5C</t>
  </si>
  <si>
    <t xml:space="preserve">    eWORD_SWITCH_TO_MANUAL_CONTROL</t>
  </si>
  <si>
    <t>5D</t>
  </si>
  <si>
    <t xml:space="preserve">    eWORD_SOURCE_EVENT_19</t>
  </si>
  <si>
    <t>eTEXT_T</t>
  </si>
  <si>
    <t>5E</t>
  </si>
  <si>
    <t xml:space="preserve">    eWORD_TENTHS</t>
  </si>
  <si>
    <t>eTEXT_TENTHS</t>
  </si>
  <si>
    <t>5F</t>
  </si>
  <si>
    <t xml:space="preserve">    eWORD_LIGHT_ON_OFF</t>
  </si>
  <si>
    <t>eTEXT_THERMOCOUPLE</t>
  </si>
  <si>
    <t>60</t>
  </si>
  <si>
    <t xml:space="preserve">    eWORD_THOUSANDTHS</t>
  </si>
  <si>
    <t>61</t>
  </si>
  <si>
    <t xml:space="preserve">    eWORD_SOURCE_EVENT_25</t>
  </si>
  <si>
    <t>eTEXT_ALARM_HYSTERESIS</t>
  </si>
  <si>
    <t>62</t>
  </si>
  <si>
    <t xml:space="preserve">    eWORD_SOURCE_EVENT_24</t>
  </si>
  <si>
    <t>eTEXT_TUNE</t>
  </si>
  <si>
    <t>63</t>
  </si>
  <si>
    <t xml:space="preserve">    eWORD_SOURCE_DIN27</t>
  </si>
  <si>
    <t>eTEXT_UNDER</t>
  </si>
  <si>
    <t>64</t>
  </si>
  <si>
    <t xml:space="preserve">    eWORD_USER</t>
  </si>
  <si>
    <t>65</t>
  </si>
  <si>
    <t xml:space="preserve">    eWORD_SOURCE_CLP7_ALARM</t>
  </si>
  <si>
    <t>eTEXT_USER_SET_1</t>
  </si>
  <si>
    <t>66</t>
  </si>
  <si>
    <t xml:space="preserve">    eWORD_SOURCE_CLP6_ALARM</t>
  </si>
  <si>
    <t>eTEXT_USER_SET_2</t>
  </si>
  <si>
    <t>67</t>
  </si>
  <si>
    <t xml:space="preserve">    eWORD_VARIABLE_TIME_BASE</t>
  </si>
  <si>
    <t>eTEXT_VARIABLE_TIME_BASE</t>
  </si>
  <si>
    <t>68</t>
  </si>
  <si>
    <t xml:space="preserve">    eWORD_VOLTS</t>
  </si>
  <si>
    <t>eTEXT_VOLTS</t>
  </si>
  <si>
    <t>69</t>
  </si>
  <si>
    <t xml:space="preserve">    eWORD_WHOLE</t>
  </si>
  <si>
    <t>eTEXT_WHOLE</t>
  </si>
  <si>
    <t>6A</t>
  </si>
  <si>
    <t xml:space="preserve">    eWORD_YES</t>
  </si>
  <si>
    <t>eTEXT_YES</t>
  </si>
  <si>
    <t>6B</t>
  </si>
  <si>
    <t xml:space="preserve">    eWORD_SOURCE_CLP5_ALARM</t>
  </si>
  <si>
    <t>eTEXT_IDLE</t>
  </si>
  <si>
    <t>6C</t>
  </si>
  <si>
    <t xml:space="preserve">    eWORD_SOURCE_CLP4_ALARM</t>
  </si>
  <si>
    <t>eTEXT_SILENCE</t>
  </si>
  <si>
    <t>6D</t>
  </si>
  <si>
    <t xml:space="preserve">    eWORD_ACTION_REQUEST</t>
  </si>
  <si>
    <t>6E</t>
  </si>
  <si>
    <t xml:space="preserve">    eWORD_LIMIT_SOURCE_AIN1</t>
  </si>
  <si>
    <t>eTEXT_OPEN_SET_POINT</t>
  </si>
  <si>
    <t>6F</t>
  </si>
  <si>
    <t xml:space="preserve">    eWORD_LIMIT_SOURCE_AIN3</t>
  </si>
  <si>
    <t>eTEXT_TEST_SOURCE_COMMS</t>
  </si>
  <si>
    <t>70</t>
  </si>
  <si>
    <t xml:space="preserve">    eWORD_MILLIAMPS</t>
  </si>
  <si>
    <t>eTEXT_MILLIAMPS</t>
  </si>
  <si>
    <t>71</t>
  </si>
  <si>
    <t xml:space="preserve">    eWORD_RTD_100_OHM</t>
  </si>
  <si>
    <t>eTEXT_RTD_100_OHM</t>
  </si>
  <si>
    <t>72</t>
  </si>
  <si>
    <t xml:space="preserve">    eWORD_DOOR</t>
  </si>
  <si>
    <t>eTEXT_RTD_1000_OHM</t>
  </si>
  <si>
    <t>73</t>
  </si>
  <si>
    <t xml:space="preserve">    eWORD_DOOR_OPEN</t>
  </si>
  <si>
    <t>eTEXT_RTD_500_OHM</t>
  </si>
  <si>
    <t>74</t>
  </si>
  <si>
    <t xml:space="preserve">    eWORD_TRIGGER_OUTPUT</t>
  </si>
  <si>
    <t>eTEXT_JUMP_LOOP</t>
  </si>
  <si>
    <t>75</t>
  </si>
  <si>
    <t xml:space="preserve">    eWORD_SOURCE_AIN3</t>
  </si>
  <si>
    <t>eTEXT_PROFILE_08_STEP_X</t>
  </si>
  <si>
    <t>76</t>
  </si>
  <si>
    <t xml:space="preserve">    eWORD_SOURCE_EVENT_47</t>
  </si>
  <si>
    <t>eTEXT_TIMEOUT</t>
  </si>
  <si>
    <t>77</t>
  </si>
  <si>
    <t xml:space="preserve">    eWORD_SOURCE_DEV_ALARM</t>
  </si>
  <si>
    <t>eTEXT_WAITING_FOR_CROSS_1_POS</t>
  </si>
  <si>
    <t>78</t>
  </si>
  <si>
    <t xml:space="preserve">    eWORD_SOURCE_EVENT_20</t>
  </si>
  <si>
    <t>eTEXT_WAITING_FOR_CROSS_1_NEG</t>
  </si>
  <si>
    <t>79</t>
  </si>
  <si>
    <t xml:space="preserve">    eWORD_SOURCE_EVENT_21</t>
  </si>
  <si>
    <t>eTEXT_WAITING_FOR_CROSS_2_POS</t>
  </si>
  <si>
    <t>7A</t>
  </si>
  <si>
    <t xml:space="preserve">    eWORD_SOURCE_EVENT_22</t>
  </si>
  <si>
    <t>eTEXT_WAITING_FOR_CROSS_2_NEG</t>
  </si>
  <si>
    <t>7B</t>
  </si>
  <si>
    <t xml:space="preserve">    eWORD_SOURCE_EVENT_23</t>
  </si>
  <si>
    <t>eTEXT_WAITING_FOR_CROSS_3_POS</t>
  </si>
  <si>
    <t>7C</t>
  </si>
  <si>
    <t xml:space="preserve">    eWORD_SOURCE_EVENT_46</t>
  </si>
  <si>
    <t>eTEXT_HALF_WAVE</t>
  </si>
  <si>
    <t>7D</t>
  </si>
  <si>
    <t xml:space="preserve">    eWORD_SOURCE_EVENT_45</t>
  </si>
  <si>
    <t>eTEXT_INTERMITTENT</t>
  </si>
  <si>
    <t>7E</t>
  </si>
  <si>
    <t xml:space="preserve">    eWORD_SOURCE_EVENT_44</t>
  </si>
  <si>
    <t>eTEXT_LIMIT</t>
  </si>
  <si>
    <t>7F</t>
  </si>
  <si>
    <t xml:space="preserve">    eWORD_SOURCE_EVENT_43</t>
  </si>
  <si>
    <t>eTEXT_SHORTED</t>
  </si>
  <si>
    <t>80</t>
  </si>
  <si>
    <t xml:space="preserve">    eWORD_ANALOG_OUTPUT_1</t>
  </si>
  <si>
    <t>eTEXT_SYNCHRONIZED_VARIABLE_TIME_BASE</t>
  </si>
  <si>
    <t>81</t>
  </si>
  <si>
    <t xml:space="preserve">    eWORD_ANALOG_OUTPUT_2</t>
  </si>
  <si>
    <t>eTEXT_CLEAR</t>
  </si>
  <si>
    <t>82</t>
  </si>
  <si>
    <t xml:space="preserve">    eWORD_ANALOG_OUTPUT_3</t>
  </si>
  <si>
    <t>eTEXT_INPUT_ERROR_1_MESSAGE</t>
  </si>
  <si>
    <t>83</t>
  </si>
  <si>
    <t xml:space="preserve">    eWORD_ANALOG_OUTPUT_7</t>
  </si>
  <si>
    <t>eTEXT_INPUT_ERROR_2_MESSAGE</t>
  </si>
  <si>
    <t>84</t>
  </si>
  <si>
    <t xml:space="preserve">    eWORD_ANALOG_OUTPUT_8</t>
  </si>
  <si>
    <t>eTEXT_ALARM_1_MESSAGE</t>
  </si>
  <si>
    <t>85</t>
  </si>
  <si>
    <t xml:space="preserve">    eWORD_ANALOG_OUTPUT_9</t>
  </si>
  <si>
    <t>eTEXT_ALARM_2_MESSAGE</t>
  </si>
  <si>
    <t>86</t>
  </si>
  <si>
    <t xml:space="preserve">    eWORD_ANALOG_OUTPUT_13</t>
  </si>
  <si>
    <t>eTEXT_LIMIT_1_MESSAGE</t>
  </si>
  <si>
    <t>87</t>
  </si>
  <si>
    <t xml:space="preserve">    eWORD_ANALOG_OUTPUT_14</t>
  </si>
  <si>
    <t>eTEXT_TUNING_1_MESSAGE</t>
  </si>
  <si>
    <t>88</t>
  </si>
  <si>
    <t xml:space="preserve">    eWORD_ANALOG_OUTPUT_15</t>
  </si>
  <si>
    <t>eTEXT_RAMPING_1_MESSAGE</t>
  </si>
  <si>
    <t>89</t>
  </si>
  <si>
    <t xml:space="preserve">    eWORD_ANALOG_OUTPUT_19</t>
  </si>
  <si>
    <t>eTEXT_DEVICE_ERROR_MESSAGE</t>
  </si>
  <si>
    <t>8A</t>
  </si>
  <si>
    <t xml:space="preserve">    eWORD_ANALOG_OUTPUT_20</t>
  </si>
  <si>
    <t>eTEXT_OK</t>
  </si>
  <si>
    <t>8B</t>
  </si>
  <si>
    <t xml:space="preserve">    eWORD_ANALOG_OUTPUT_21</t>
  </si>
  <si>
    <t>eTEXT_BAD_CAL_DATA</t>
  </si>
  <si>
    <t>8C</t>
  </si>
  <si>
    <t xml:space="preserve">    eWORD_PROCESS_OUTPUT_1</t>
  </si>
  <si>
    <t>eTEXT_MEASUREMENT_ERROR</t>
  </si>
  <si>
    <t>8D</t>
  </si>
  <si>
    <t xml:space="preserve">    eWORD_PROCESS_OUTPUT_3</t>
  </si>
  <si>
    <t>eTEXT_RTD_ERROR</t>
  </si>
  <si>
    <t>8E</t>
  </si>
  <si>
    <t xml:space="preserve">    eWORD_PROCESS_OUTPUT_5</t>
  </si>
  <si>
    <t>eTEXT_ANALOG_INPUT</t>
  </si>
  <si>
    <t>8F</t>
  </si>
  <si>
    <t xml:space="preserve">    eWORD_TIME</t>
  </si>
  <si>
    <t>eTEXT_TIME</t>
  </si>
  <si>
    <t>90</t>
  </si>
  <si>
    <t xml:space="preserve">    eWORD_PROCESS_OUTPUT_7</t>
  </si>
  <si>
    <t>eTEXT_WAIT_EVENT</t>
  </si>
  <si>
    <t>91</t>
  </si>
  <si>
    <t xml:space="preserve">    eWORD_SOURCE_AIN3_LIGHT</t>
  </si>
  <si>
    <t>eTEXT_PROFILE_09_STEP_X</t>
  </si>
  <si>
    <t>92</t>
  </si>
  <si>
    <t xml:space="preserve">    eWORD_SOURCE_EVENT_42</t>
  </si>
  <si>
    <t>eTEXT_PAUSE</t>
  </si>
  <si>
    <t>93</t>
  </si>
  <si>
    <t xml:space="preserve">    eWORD_SOURCE_EVENT_41</t>
  </si>
  <si>
    <t>eTEXT_RESUME</t>
  </si>
  <si>
    <t>94</t>
  </si>
  <si>
    <t xml:space="preserve">    eWORD_SOURCE_EVENT_40</t>
  </si>
  <si>
    <t>eTEXT_TERMINATE</t>
  </si>
  <si>
    <t>95</t>
  </si>
  <si>
    <t xml:space="preserve">    eWORD_RUNNING</t>
  </si>
  <si>
    <t>eTEXT_RUNNING</t>
  </si>
  <si>
    <t>96</t>
  </si>
  <si>
    <t xml:space="preserve">    eWORD_SOURCE_ALL_LIGHTS_OFF</t>
  </si>
  <si>
    <t>eTEXT_WAITING_FOR_CROSS_3_NEG</t>
  </si>
  <si>
    <t>97</t>
  </si>
  <si>
    <t xml:space="preserve">    eWORD_SOURCE_ANY_LIGHT_ON</t>
  </si>
  <si>
    <t>eTEXT_MEASURING_MAX_PEAK</t>
  </si>
  <si>
    <t>98</t>
  </si>
  <si>
    <t xml:space="preserve">    eWORD_SOURCE_CLP2_ALARM</t>
  </si>
  <si>
    <t>eTEXT_MEASURING_MIN_PEAK</t>
  </si>
  <si>
    <t>99</t>
  </si>
  <si>
    <t xml:space="preserve">    eWORD_SOURCE_CLP3_ALARM</t>
  </si>
  <si>
    <t>eTEXT_CALCULATING</t>
  </si>
  <si>
    <t>9A</t>
  </si>
  <si>
    <t xml:space="preserve">    eWORD_SOURCE_EVENT_39</t>
  </si>
  <si>
    <t>eTEXT_CAL_IN_OFFSET</t>
  </si>
  <si>
    <t>9B</t>
  </si>
  <si>
    <t xml:space="preserve">    eWORD_SOURCE_EVENT_38</t>
  </si>
  <si>
    <t>eTEXT_1K_POT</t>
  </si>
  <si>
    <t>9C</t>
  </si>
  <si>
    <t xml:space="preserve">    eWORD_DISPLAY_UNITS</t>
  </si>
  <si>
    <t>eTEXT_DISPLAY_UNITS</t>
  </si>
  <si>
    <t>9D</t>
  </si>
  <si>
    <t xml:space="preserve">    eWORD_SOURCE_EVENT_37</t>
  </si>
  <si>
    <t>eTEXT_ADDRESS</t>
  </si>
  <si>
    <t>9E</t>
  </si>
  <si>
    <t xml:space="preserve">    eWORD_AUTOTUNE</t>
  </si>
  <si>
    <t>eTEXT_AUTOTUNE</t>
  </si>
  <si>
    <t>9F</t>
  </si>
  <si>
    <t xml:space="preserve">    eWORD_CONTROL_LOOP</t>
  </si>
  <si>
    <t>eTEXT_USER_CONTROL_MODE</t>
  </si>
  <si>
    <t>A0</t>
  </si>
  <si>
    <t xml:space="preserve">    eWORD_CHA_POWER</t>
  </si>
  <si>
    <t>eTEXT_HEAT_POWER</t>
  </si>
  <si>
    <t>A1</t>
  </si>
  <si>
    <t xml:space="preserve">    eWORD_CHB_POWER</t>
  </si>
  <si>
    <t>eTEXT_COOL_POWER</t>
  </si>
  <si>
    <t>A2</t>
  </si>
  <si>
    <t xml:space="preserve">    eWORD_INTEGRAL</t>
  </si>
  <si>
    <t>eTEXT_INTEGRAL</t>
  </si>
  <si>
    <t>A3</t>
  </si>
  <si>
    <t xml:space="preserve">    eWORD_DERIVATIVE</t>
  </si>
  <si>
    <t>eTEXT_DERIVATIVE</t>
  </si>
  <si>
    <t>A4</t>
  </si>
  <si>
    <t xml:space="preserve">    eWORD_DEADBAND</t>
  </si>
  <si>
    <t>eTEXT_DEADBAND</t>
  </si>
  <si>
    <t>A5</t>
  </si>
  <si>
    <t xml:space="preserve">    eWORD_SOURCE_EVENT_36</t>
  </si>
  <si>
    <t>eTEXT_HEAT_ALGORITHM</t>
  </si>
  <si>
    <t>A6</t>
  </si>
  <si>
    <t xml:space="preserve">    eWORD_SOURCE_EVENT_35</t>
  </si>
  <si>
    <t>eTEXT_HEAT_PROPBAND</t>
  </si>
  <si>
    <t>A7</t>
  </si>
  <si>
    <t xml:space="preserve">    eWORD_SOURCE_EVENT_34</t>
  </si>
  <si>
    <t>eTEXT_ON_OFF_HEAT_HYSTERESIS</t>
  </si>
  <si>
    <t>A8</t>
  </si>
  <si>
    <t xml:space="preserve">    eWORD_SOURCE_EVENT_33</t>
  </si>
  <si>
    <t>eTEXT_COOL_ALGORITHM</t>
  </si>
  <si>
    <t>A9</t>
  </si>
  <si>
    <t xml:space="preserve">    eWORD_SOURCE_EVENT_32</t>
  </si>
  <si>
    <t>eTEXT_COOL_PROPBAND</t>
  </si>
  <si>
    <t>AA</t>
  </si>
  <si>
    <t xml:space="preserve">    eWORD_SOURCE_EVENT_31</t>
  </si>
  <si>
    <t>eTEXT_ON_OFF_COOL_HYSTERESIS</t>
  </si>
  <si>
    <t>AB</t>
  </si>
  <si>
    <t xml:space="preserve">    eWORD_CHA_P_TERM</t>
  </si>
  <si>
    <t>eTEXT_HEAT_PROPORTIONAL_TERM</t>
  </si>
  <si>
    <t>AC</t>
  </si>
  <si>
    <t xml:space="preserve">    eWORD_CHA_I_TERM</t>
  </si>
  <si>
    <t>eTEXT_HEAT_INTEGRAL_TERM</t>
  </si>
  <si>
    <t>AD</t>
  </si>
  <si>
    <t xml:space="preserve">    eWORD_CHA_D_TERM</t>
  </si>
  <si>
    <t>eTEXT_HEAT_DERIVATIVE_TERM</t>
  </si>
  <si>
    <t>AE</t>
  </si>
  <si>
    <t xml:space="preserve">    eWORD_CHB_P_TERM</t>
  </si>
  <si>
    <t>eTEXT_COOL_PROPORTIONAL_TERM</t>
  </si>
  <si>
    <t>AF</t>
  </si>
  <si>
    <t xml:space="preserve">    eWORD_CHB_I_TERM</t>
  </si>
  <si>
    <t>eTEXT_COOL_INTEGRAL_TERM</t>
  </si>
  <si>
    <t>B0</t>
  </si>
  <si>
    <t xml:space="preserve">    eWORD_CHB_D_TERM</t>
  </si>
  <si>
    <t>eTEXT_COOL_DERIVATIVE_TERM</t>
  </si>
  <si>
    <t>B1</t>
  </si>
  <si>
    <t xml:space="preserve">    eWORD_SETUP_ETHERNET</t>
  </si>
  <si>
    <t>eTEXT_RAMP_RATE</t>
  </si>
  <si>
    <t>B2</t>
  </si>
  <si>
    <t xml:space="preserve">    eWORD_SETUP_GLOBAL</t>
  </si>
  <si>
    <t>eTEXT_SSR_FAULT</t>
  </si>
  <si>
    <t>B3</t>
  </si>
  <si>
    <t xml:space="preserve">    eWORD_SETUP_DIAGNOSTICS</t>
  </si>
  <si>
    <t>eTEXT_SENSED_CURRENT</t>
  </si>
  <si>
    <t>B4</t>
  </si>
  <si>
    <t xml:space="preserve">    eWORD_SOURCE_EVENT_30</t>
  </si>
  <si>
    <t>eTEXT_CUSTOM</t>
  </si>
  <si>
    <t>B5</t>
  </si>
  <si>
    <t xml:space="preserve">    eWORD_SOURCE_EVENT_29</t>
  </si>
  <si>
    <t>eTEXT_LIMIT_SET_POINT_LOW</t>
  </si>
  <si>
    <t>B6</t>
  </si>
  <si>
    <t xml:space="preserve">    eWORD_SOURCE_EVENT_28</t>
  </si>
  <si>
    <t>eTEXT_LIMIT_SET_POINT_HIGH</t>
  </si>
  <si>
    <t>B7</t>
  </si>
  <si>
    <t xml:space="preserve">    eWORD_SOURCE_EVENT_27</t>
  </si>
  <si>
    <t>eTEXT_LIMIT_HYSTERESIS</t>
  </si>
  <si>
    <t>B8</t>
  </si>
  <si>
    <t xml:space="preserve">    eWORD_SOURCE_EVENT_26</t>
  </si>
  <si>
    <t>eTEXT_HEATER_FAULT</t>
  </si>
  <si>
    <t>B9</t>
  </si>
  <si>
    <t xml:space="preserve">    eWORD_SOURCE_SP3</t>
  </si>
  <si>
    <t>eTEXT_PROFILE_10_STEP_X</t>
  </si>
  <si>
    <t>BA</t>
  </si>
  <si>
    <t xml:space="preserve">    eWORD_SOURCE_SP3_LIGHT</t>
  </si>
  <si>
    <t>eTEXT_PROFILE_11_STEP_X</t>
  </si>
  <si>
    <t>BB</t>
  </si>
  <si>
    <t xml:space="preserve">    eWORD_SOURCE_DIN1</t>
  </si>
  <si>
    <t>eTEXT_PROFILE_12_STEP_X</t>
  </si>
  <si>
    <t>BC</t>
  </si>
  <si>
    <t xml:space="preserve">    eWORD_9600_BAUD</t>
  </si>
  <si>
    <t>eTEXT_9600</t>
  </si>
  <si>
    <t>BD</t>
  </si>
  <si>
    <t xml:space="preserve">    eWORD_19200_BAUD</t>
  </si>
  <si>
    <t>eTEXT_19200</t>
  </si>
  <si>
    <t>BE</t>
  </si>
  <si>
    <t xml:space="preserve">    eWORD_38400_BAUD</t>
  </si>
  <si>
    <t>eTEXT_38400</t>
  </si>
  <si>
    <t>BF</t>
  </si>
  <si>
    <t xml:space="preserve">    eWORD_SOURCE_DIN26</t>
  </si>
  <si>
    <t>eTEXT_EVEN</t>
  </si>
  <si>
    <t>C0</t>
  </si>
  <si>
    <t xml:space="preserve">    eWORD_SOURCE_DIN25</t>
  </si>
  <si>
    <t>eTEXT_ODD</t>
  </si>
  <si>
    <t>C1</t>
  </si>
  <si>
    <t xml:space="preserve">    eWORD_SOURCE_DIN24</t>
  </si>
  <si>
    <t>eTEXT_INPUT_VOLTAGE</t>
  </si>
  <si>
    <t>C2</t>
  </si>
  <si>
    <t xml:space="preserve">    eWORD_SOURCE_DIN2</t>
  </si>
  <si>
    <t>eTEXT_PROFILE_02_STEP_X</t>
  </si>
  <si>
    <t>C3</t>
  </si>
  <si>
    <t xml:space="preserve">    eWORD_SOURCE_DIN3</t>
  </si>
  <si>
    <t>eTEXT_PROFILE_03_STEP_X</t>
  </si>
  <si>
    <t>C4</t>
  </si>
  <si>
    <t xml:space="preserve">    eWORD_SOURCE_DIN23</t>
  </si>
  <si>
    <t>eTEXT_START_PROFILE_NUMBER</t>
  </si>
  <si>
    <t>C5</t>
  </si>
  <si>
    <t xml:space="preserve">    eWORD_SOURCE_DIN22</t>
  </si>
  <si>
    <t>eTEXT_RUI</t>
  </si>
  <si>
    <t>C6</t>
  </si>
  <si>
    <t xml:space="preserve">    eWORD_SOURCE_DIN21</t>
  </si>
  <si>
    <t>eTEXT_HOME_UPPER</t>
  </si>
  <si>
    <t>C7</t>
  </si>
  <si>
    <t xml:space="preserve">    eWORD_SOURCE_DIN20</t>
  </si>
  <si>
    <t>eTEXT_HOME_LOWER</t>
  </si>
  <si>
    <t>C8</t>
  </si>
  <si>
    <t xml:space="preserve">    eWORD_CLOUD_PORT_UNSECURE</t>
  </si>
  <si>
    <t>eTEXT_READ_SECURITY</t>
  </si>
  <si>
    <t>C9</t>
  </si>
  <si>
    <t xml:space="preserve">    eWORD_CLOUD_PORT_SECURE</t>
  </si>
  <si>
    <t>eTEXT_WRITE_SECURITY</t>
  </si>
  <si>
    <t>CA</t>
  </si>
  <si>
    <t xml:space="preserve">    eWORD_SOURCE_DIN19</t>
  </si>
  <si>
    <t>eTEXT_DISPLAY_INTENSITY</t>
  </si>
  <si>
    <t>CB</t>
  </si>
  <si>
    <t xml:space="preserve">    eWORD_SOURCE_DIN18</t>
  </si>
  <si>
    <t>eTEXT_ACTION_PROMPT</t>
  </si>
  <si>
    <t>CC</t>
  </si>
  <si>
    <t xml:space="preserve">    eWORD_SOURCE_DIN17</t>
  </si>
  <si>
    <t>eTEXT_IGNORE</t>
  </si>
  <si>
    <t>CD</t>
  </si>
  <si>
    <t xml:space="preserve">    eWORD_SOURCE_DIN16</t>
  </si>
  <si>
    <t>eTEXT_TRU_TUNE_ENABLE</t>
  </si>
  <si>
    <t>CE</t>
  </si>
  <si>
    <t xml:space="preserve">    eWORD_SOURCE_DIN15</t>
  </si>
  <si>
    <t>eTEXT_PROFILE_DISABLE</t>
  </si>
  <si>
    <t>CF</t>
  </si>
  <si>
    <t xml:space="preserve">    eWORD_SOURCE_DIN14</t>
  </si>
  <si>
    <t>eTEXT_PROFILE_HOLD_RESUME</t>
  </si>
  <si>
    <t>D0</t>
  </si>
  <si>
    <t xml:space="preserve">    eWORD_SOURCE_DIN13</t>
  </si>
  <si>
    <t>eTEXT_PROFILE_START_STOP</t>
  </si>
  <si>
    <t>D1</t>
  </si>
  <si>
    <t xml:space="preserve">    eWORD_SOURCE_DIN12</t>
  </si>
  <si>
    <t>eTEXT_WAIT_PROCESS</t>
  </si>
  <si>
    <t>D2</t>
  </si>
  <si>
    <t xml:space="preserve">    eWORD_SOURCE_DIN11</t>
  </si>
  <si>
    <t>eTEXT_WAIT_BOTH</t>
  </si>
  <si>
    <t>D3</t>
  </si>
  <si>
    <t xml:space="preserve">    eWORD_SOURCE_DIN10</t>
  </si>
  <si>
    <t>eTEXT_DASHES</t>
  </si>
  <si>
    <t>D4</t>
  </si>
  <si>
    <t xml:space="preserve">    eWORD_SOURCE_DIN9</t>
  </si>
  <si>
    <t>eTEXT_DUPLEX</t>
  </si>
  <si>
    <t>D5</t>
  </si>
  <si>
    <t xml:space="preserve">    eWORD_ANALOG_OUTPUT</t>
  </si>
  <si>
    <t>eTEXT_RETRANSMIT</t>
  </si>
  <si>
    <t>D6</t>
  </si>
  <si>
    <t xml:space="preserve">    eWORD_SOURCE_DIN8</t>
  </si>
  <si>
    <t>eTEXT_OUTPUT_CURVE1</t>
  </si>
  <si>
    <t>D7</t>
  </si>
  <si>
    <t xml:space="preserve">    eWORD_SOURCE_DIN7</t>
  </si>
  <si>
    <t>eTEXT_OUTPUT_CURVE2</t>
  </si>
  <si>
    <t>D8</t>
  </si>
  <si>
    <t xml:space="preserve">    eWORD_SOURCE_DIN6</t>
  </si>
  <si>
    <t>eTEXT_REMOTE_SP_ENABLE</t>
  </si>
  <si>
    <t>D9</t>
  </si>
  <si>
    <t xml:space="preserve">    eWORD_SOURCE_DIN5</t>
  </si>
  <si>
    <t>eTEXT_LOCK_KEYPAD</t>
  </si>
  <si>
    <t>DA</t>
  </si>
  <si>
    <t xml:space="preserve">    eWORD_SOURCE_DIN4</t>
  </si>
  <si>
    <t>eTEXT_FORCE_ALARM</t>
  </si>
  <si>
    <t>DB</t>
  </si>
  <si>
    <t xml:space="preserve">    eWORD_SOURCE_SP7</t>
  </si>
  <si>
    <t>eTEXT_TRU_TUNE_DISABLE</t>
  </si>
  <si>
    <t>DC</t>
  </si>
  <si>
    <t xml:space="preserve">    eWORD_LOGGED_IN</t>
  </si>
  <si>
    <t>eTEXT_ALL_LOOP_ALARM_OFF</t>
  </si>
  <si>
    <t>DD</t>
  </si>
  <si>
    <t xml:space="preserve">    eWORD_LOGIN_SUCCESSFUL</t>
  </si>
  <si>
    <t>eTEXT_OPEN_LOOP_ERROR</t>
  </si>
  <si>
    <t>DE</t>
  </si>
  <si>
    <t xml:space="preserve">    eWORD_LOGIN_FAILED</t>
  </si>
  <si>
    <t>eTEXT_UNLOCK</t>
  </si>
  <si>
    <t>DF</t>
  </si>
  <si>
    <t xml:space="preserve">    eWORD_LOGGED_OUT</t>
  </si>
  <si>
    <t>eTEXT_INPUT_ERROR</t>
  </si>
  <si>
    <t>E0</t>
  </si>
  <si>
    <t xml:space="preserve">    eWORD_LOGIN_DISABLED</t>
  </si>
  <si>
    <t>eTEXT_ALARM_ERROR</t>
  </si>
  <si>
    <t>E1</t>
  </si>
  <si>
    <t xml:space="preserve">    eWORD_SECURITY_LEVEL_4</t>
  </si>
  <si>
    <t>eTEXT_LIMIT_ERROR</t>
  </si>
  <si>
    <t>E2</t>
  </si>
  <si>
    <t xml:space="preserve">    eWORD_SECURITY_LEVEL_3</t>
  </si>
  <si>
    <t>eTEXT_MODBUS_ADDRESS</t>
  </si>
  <si>
    <t>E3</t>
  </si>
  <si>
    <t xml:space="preserve">    eWORD_SECURITY_LEVEL_2</t>
  </si>
  <si>
    <t>eTEXT_LOAD_USER_SET</t>
  </si>
  <si>
    <t>E4</t>
  </si>
  <si>
    <t xml:space="preserve">    eWORD_SECURITY_LEVEL_1</t>
  </si>
  <si>
    <t>eTEXT_LOCK</t>
  </si>
  <si>
    <t>E5</t>
  </si>
  <si>
    <t xml:space="preserve">    eWORD_LIGHT_DIM</t>
  </si>
  <si>
    <t>eTEXT_THERMISTOR</t>
  </si>
  <si>
    <t>E6</t>
  </si>
  <si>
    <t xml:space="preserve">    eWORD_COMPLIMENTARY</t>
  </si>
  <si>
    <t>eTEXT_COMPARE</t>
  </si>
  <si>
    <t>E7</t>
  </si>
  <si>
    <t xml:space="preserve">    eWORD_SOURCE_AIN7</t>
  </si>
  <si>
    <t>eTEXT_COUNTER</t>
  </si>
  <si>
    <t>E8</t>
  </si>
  <si>
    <t xml:space="preserve">    eWORD_SOURCE_EVENT_1</t>
  </si>
  <si>
    <t>eTEXT_UNUSED_01</t>
  </si>
  <si>
    <t>E9</t>
  </si>
  <si>
    <t xml:space="preserve">    eWORD_SOURCE_EVENT_2</t>
  </si>
  <si>
    <t>eTEXT_PROFILE_EVENT_A</t>
  </si>
  <si>
    <t>EA</t>
  </si>
  <si>
    <t xml:space="preserve">    eWORD_SOURCE_EVENT_3</t>
  </si>
  <si>
    <t>eTEXT_PROFILE_EVENT_B</t>
  </si>
  <si>
    <t>EB</t>
  </si>
  <si>
    <t xml:space="preserve">    eWORD_SOURCE_EVENT_4</t>
  </si>
  <si>
    <t>eTEXT_PROFILE_EVENT_C</t>
  </si>
  <si>
    <t>EC</t>
  </si>
  <si>
    <t xml:space="preserve">    eWORD_SOURCE_EVENT_5</t>
  </si>
  <si>
    <t>eTEXT_PROFILE_EVENT_D</t>
  </si>
  <si>
    <t>ED</t>
  </si>
  <si>
    <t xml:space="preserve">    eWORD_SOURCE_EVENT_6</t>
  </si>
  <si>
    <t>eTEXT_UNUSED_02</t>
  </si>
  <si>
    <t>EE</t>
  </si>
  <si>
    <t xml:space="preserve">    eWORD_SOURCE_SP6</t>
  </si>
  <si>
    <t>eTEXT_LINEARIZATION</t>
  </si>
  <si>
    <t>EF</t>
  </si>
  <si>
    <t xml:space="preserve">    eWORD_LOGIC</t>
  </si>
  <si>
    <t>eTEXT_LOGIC</t>
  </si>
  <si>
    <t>F0</t>
  </si>
  <si>
    <t xml:space="preserve">    eWORD_SOURCE_AIN6</t>
  </si>
  <si>
    <t>eTEXT_MATH</t>
  </si>
  <si>
    <t>F1</t>
  </si>
  <si>
    <t xml:space="preserve">    eWORD_SOURCE_PV</t>
  </si>
  <si>
    <t>eTEXT_PV</t>
  </si>
  <si>
    <t>F2</t>
  </si>
  <si>
    <t xml:space="preserve">    eWORD_SOURCE_SP</t>
  </si>
  <si>
    <t>eTEXT_SET_POINT_CLOSED</t>
  </si>
  <si>
    <t>F3</t>
  </si>
  <si>
    <t xml:space="preserve">    eWORD_SOURCE_SP5</t>
  </si>
  <si>
    <t>eTEXT_SET_POINT_OPEN</t>
  </si>
  <si>
    <t>F4</t>
  </si>
  <si>
    <t xml:space="preserve">    eWORD_SOURCE_AIN5</t>
  </si>
  <si>
    <t>eTEXT_TIMER</t>
  </si>
  <si>
    <t>F5</t>
  </si>
  <si>
    <t xml:space="preserve">    eWORD_SOURCE_SP4</t>
  </si>
  <si>
    <t>eTEXT_VARIABLE</t>
  </si>
  <si>
    <t>F6</t>
  </si>
  <si>
    <t xml:space="preserve">    eWORD_SOURCE_AIN4</t>
  </si>
  <si>
    <t>eTEXT_NOT_SOURCED</t>
  </si>
  <si>
    <t>F7</t>
  </si>
  <si>
    <t xml:space="preserve">    eWORD_SOURCE_EVENT_7</t>
  </si>
  <si>
    <t>eTEXT_PROFILE_EVENT_E</t>
  </si>
  <si>
    <t>F8</t>
  </si>
  <si>
    <t xml:space="preserve">    eWORD_SOURCE_EVENT_8</t>
  </si>
  <si>
    <t>eTEXT_PROFILE_EVENT_F</t>
  </si>
  <si>
    <t>F9</t>
  </si>
  <si>
    <t xml:space="preserve">    eWORD_SOURCE_EVENT_9</t>
  </si>
  <si>
    <t>eTEXT_PROFILE_EVENT_G</t>
  </si>
  <si>
    <t>FA</t>
  </si>
  <si>
    <t xml:space="preserve">    eWORD_SOURCE_EVENT_10</t>
  </si>
  <si>
    <t>eTEXT_PROFILE_EVENT_H</t>
  </si>
  <si>
    <t xml:space="preserve">    eEND_WATBUS_TEXT</t>
  </si>
  <si>
    <t>Enum Values</t>
  </si>
  <si>
    <t>59 = NO, 106 = YES</t>
  </si>
  <si>
    <t>63d = ON, 62d = OFF</t>
  </si>
  <si>
    <t>88d = START, 61d = NONE, 12d = BLOCKED, 8d = ALARM LOW, 7d = ALARM HIGH, 28d = ERROR</t>
  </si>
  <si>
    <t>63d = ON, 62d = OFF, 108 = ON w/ACK</t>
  </si>
  <si>
    <t>Year</t>
  </si>
  <si>
    <t>Month</t>
  </si>
  <si>
    <t>Day</t>
  </si>
  <si>
    <t>Hour</t>
  </si>
  <si>
    <t>Minute</t>
  </si>
  <si>
    <t>Seconds</t>
  </si>
  <si>
    <t>Parameter</t>
  </si>
  <si>
    <t>Input 1 Process Value (Temperature)</t>
  </si>
  <si>
    <t>Input 2 Process Value (%RH)</t>
  </si>
  <si>
    <t>Input 3 Process Value (Universal)</t>
  </si>
  <si>
    <t>Input 4 Process Value (Universal)</t>
  </si>
  <si>
    <t>Input 5 Process Value (Universal)</t>
  </si>
  <si>
    <t>Input 6 Process Value (Universal)</t>
  </si>
  <si>
    <t>Input 7 Process Value (Universal)</t>
  </si>
  <si>
    <t>Input 2, Channel A Enable</t>
  </si>
  <si>
    <t>Input 2, Channel B Enable</t>
  </si>
  <si>
    <t>Input 3, Channel A Enable</t>
  </si>
  <si>
    <t>Input 4, Channel A Enable</t>
  </si>
  <si>
    <t>Input 4, Channel B Enable</t>
  </si>
  <si>
    <t>Input 5, Channel A Enable</t>
  </si>
  <si>
    <t>Input 5, Channel B Enable</t>
  </si>
  <si>
    <t>Input 3, Channel B Enable</t>
  </si>
  <si>
    <t>Input 6, Channel A Enable</t>
  </si>
  <si>
    <t>Input 6, Channel B Enable</t>
  </si>
  <si>
    <t>Input 7, Channel A Enable</t>
  </si>
  <si>
    <t>Input 7, Channel B Enable</t>
  </si>
  <si>
    <t>Digital Output 1 State</t>
  </si>
  <si>
    <t>Digital Output 1 Power</t>
  </si>
  <si>
    <t>Digital Output 2 State</t>
  </si>
  <si>
    <t>Digital Output 2 Power</t>
  </si>
  <si>
    <t>Digital Output 47 Power</t>
  </si>
  <si>
    <t>Digital Output 3 State</t>
  </si>
  <si>
    <t>Digital Output 3 Power</t>
  </si>
  <si>
    <t>Digital Output 4 State</t>
  </si>
  <si>
    <t>Digital Output 4 Power</t>
  </si>
  <si>
    <t>Digital Output 5 State</t>
  </si>
  <si>
    <t>Digital Output 5 Power</t>
  </si>
  <si>
    <t>Digital Output 6 State</t>
  </si>
  <si>
    <t>Digital Output 6 Power</t>
  </si>
  <si>
    <t>Digital Output 7 State</t>
  </si>
  <si>
    <t>Digital Output 7 Power</t>
  </si>
  <si>
    <t>Digital Output 8 State</t>
  </si>
  <si>
    <t>Digital Output 8 Power</t>
  </si>
  <si>
    <t>Digital Output 9 State</t>
  </si>
  <si>
    <t>Digital Output 9 Power</t>
  </si>
  <si>
    <t>Digital Output 10 State</t>
  </si>
  <si>
    <t>Digital Output 10 Power</t>
  </si>
  <si>
    <t>Digital Output 11 State</t>
  </si>
  <si>
    <t>Digital Output 11 Power</t>
  </si>
  <si>
    <t>Digital Output 12 State</t>
  </si>
  <si>
    <t>Digital Output 12 Power</t>
  </si>
  <si>
    <t>Digital Output 13 State</t>
  </si>
  <si>
    <t>Digital Output 13 Power</t>
  </si>
  <si>
    <t>Digital Output 14 State</t>
  </si>
  <si>
    <t>Digital Output 14 Power</t>
  </si>
  <si>
    <t>Digital Output 15 State</t>
  </si>
  <si>
    <t>Digital Output 15 Power</t>
  </si>
  <si>
    <t>Digital Output 16 State</t>
  </si>
  <si>
    <t>Digital Output 16 Power</t>
  </si>
  <si>
    <t>Digital Output 17 State</t>
  </si>
  <si>
    <t>Digital Output 17 Power</t>
  </si>
  <si>
    <t>Digital Output 18 State</t>
  </si>
  <si>
    <t>Digital Output 19 Power</t>
  </si>
  <si>
    <t>Digital Output 20 State</t>
  </si>
  <si>
    <t>Digital Output 20 Power</t>
  </si>
  <si>
    <t>Digital Output 21 State</t>
  </si>
  <si>
    <t>Digital Output 21 Power</t>
  </si>
  <si>
    <t>Digital Output 22 State</t>
  </si>
  <si>
    <t>Digital Output 22 Power</t>
  </si>
  <si>
    <t>Digital Output 23 State</t>
  </si>
  <si>
    <t>Digital Output 23 Power</t>
  </si>
  <si>
    <t>Digital Output 24 State</t>
  </si>
  <si>
    <t>Digital Output 24 Power</t>
  </si>
  <si>
    <t>Digital Output 25 State</t>
  </si>
  <si>
    <t>Digital Output 25 Power</t>
  </si>
  <si>
    <t>Digital Output 26 State</t>
  </si>
  <si>
    <t>Digital Output 26 Power</t>
  </si>
  <si>
    <t>Digital Output 27 State</t>
  </si>
  <si>
    <t>Digital Output 27 Power</t>
  </si>
  <si>
    <t>Digital Output 28 State</t>
  </si>
  <si>
    <t>Digital Output 28 Power</t>
  </si>
  <si>
    <t>Digital Output 29 State</t>
  </si>
  <si>
    <t>Digital Output 29 Power</t>
  </si>
  <si>
    <t>Digital Output 30 State</t>
  </si>
  <si>
    <t>Digital Output 30 Power</t>
  </si>
  <si>
    <t>Digital Output 18 Power</t>
  </si>
  <si>
    <t>Digital Output 19 State</t>
  </si>
  <si>
    <t>Digital Output 31 State</t>
  </si>
  <si>
    <t>Digital Output 31 Power</t>
  </si>
  <si>
    <t>Digital Output 32 State</t>
  </si>
  <si>
    <t>Digital Output 32 Power</t>
  </si>
  <si>
    <t>Digital Output 33 State</t>
  </si>
  <si>
    <t>Digital Output 33 Power</t>
  </si>
  <si>
    <t>Digital Output 34 State</t>
  </si>
  <si>
    <t>Digital Output 34 Power</t>
  </si>
  <si>
    <t>Digital Output 35 State</t>
  </si>
  <si>
    <t>Digital Output 35 Power</t>
  </si>
  <si>
    <t>Digital Output 36 State</t>
  </si>
  <si>
    <t>Digital Output 36 Power</t>
  </si>
  <si>
    <t>Digital Output 37 State</t>
  </si>
  <si>
    <t>Digital Output 37 Power</t>
  </si>
  <si>
    <t>Digital Output 38 State</t>
  </si>
  <si>
    <t>Digital Output 38 Power</t>
  </si>
  <si>
    <t>Digital Output 39 State</t>
  </si>
  <si>
    <t>Digital Output 39 Power</t>
  </si>
  <si>
    <t>Digital Output 40 State</t>
  </si>
  <si>
    <t>Digital Output 40 Power</t>
  </si>
  <si>
    <t>Digital Output 41 State</t>
  </si>
  <si>
    <t>Digital Output 41 Power</t>
  </si>
  <si>
    <t>Digital Output 42 State</t>
  </si>
  <si>
    <t>Digital Output 42 Power</t>
  </si>
  <si>
    <t>Digital Output 43 State</t>
  </si>
  <si>
    <t>Digital Output 43 Power</t>
  </si>
  <si>
    <t>Digital Output 44 State</t>
  </si>
  <si>
    <t>Digital Output 44 Power</t>
  </si>
  <si>
    <t>Digital Output 45 State</t>
  </si>
  <si>
    <t>Digital Output 45 Power</t>
  </si>
  <si>
    <t>Digital Output 46 State</t>
  </si>
  <si>
    <t>Digital Output 46 Power</t>
  </si>
  <si>
    <t>Digital Output 47 State</t>
  </si>
  <si>
    <t>Light 1 Life (Total Time On)</t>
  </si>
  <si>
    <t>Light 2 Life (Total Time On)</t>
  </si>
  <si>
    <t>Light 3 Life (Total Time On)</t>
  </si>
  <si>
    <t>Light 4 Life (Total Time On)</t>
  </si>
  <si>
    <t>Light 5 Life (Total Time On)</t>
  </si>
  <si>
    <t>Light 6 Life (Total Time On)</t>
  </si>
  <si>
    <t>Light 7 Life (Total Time On)</t>
  </si>
  <si>
    <t>Light 8 Life (Total Time On)</t>
  </si>
  <si>
    <t>Light 9 Life (Total Time On)</t>
  </si>
  <si>
    <t>Light 10 Life (Total Time On)</t>
  </si>
  <si>
    <t>Light 11 Life (Total Time On)</t>
  </si>
  <si>
    <t>Light 12 Life (Total Time On)</t>
  </si>
  <si>
    <t>Light 13 Life (Total Time On)</t>
  </si>
  <si>
    <t>Light 14 Life (Total Time On)</t>
  </si>
  <si>
    <t>Light 15 Life (Total Time On)</t>
  </si>
  <si>
    <t>Light 16 Life (Total Time On)</t>
  </si>
  <si>
    <t>Light 17 Life (Total Time On)</t>
  </si>
  <si>
    <t>Light 18 Life (Total Time On)</t>
  </si>
  <si>
    <t>Light 19 Life (Total Time On)</t>
  </si>
  <si>
    <t>Light 20 Life (Total Time On)</t>
  </si>
  <si>
    <t>Light 21 Life (Total Time On)</t>
  </si>
  <si>
    <t>Light 22 Life (Total Time On)</t>
  </si>
  <si>
    <t>Light 23 Life (Total Time On)</t>
  </si>
  <si>
    <t>Light 24 Life (Total Time On)</t>
  </si>
  <si>
    <t>Light 25 Life (Total Time On)</t>
  </si>
  <si>
    <t>Light 26 Life (Total Time On)</t>
  </si>
  <si>
    <t>Light 27 Life (Total Time On)</t>
  </si>
  <si>
    <t>Light 28 Life (Total Time On)</t>
  </si>
  <si>
    <t>Light 29 Life (Total Time On)</t>
  </si>
  <si>
    <t>Light 30 Life (Total Time On)</t>
  </si>
  <si>
    <t>Light 31 Life (Total Time On)</t>
  </si>
  <si>
    <t>Light 32 Life (Total Time On)</t>
  </si>
  <si>
    <t>Light 33 Life (Total Time On)</t>
  </si>
  <si>
    <t>Light 34 Life (Total Time On)</t>
  </si>
  <si>
    <t>Light 35 Life (Total Time On)</t>
  </si>
  <si>
    <t>Light 36 Life (Total Time On)</t>
  </si>
  <si>
    <t>Light 37 Life (Total Time On)</t>
  </si>
  <si>
    <t>Light 38 Life (Total Time On)</t>
  </si>
  <si>
    <t>Light 39 Life (Total Time On)</t>
  </si>
  <si>
    <t>Light 40 Life (Total Time On)</t>
  </si>
  <si>
    <t>Light 41 Life (Total Time On)</t>
  </si>
  <si>
    <t>Light 42 Life (Total Time On)</t>
  </si>
  <si>
    <t>Light 43 Life (Total Time On)</t>
  </si>
  <si>
    <t>Light 44 Life (Total Time On)</t>
  </si>
  <si>
    <t>Light 45 Life (Total Time On)</t>
  </si>
  <si>
    <t>Light 46 Life (Total Time On)</t>
  </si>
  <si>
    <t>Light 47 Life (Total Time On)</t>
  </si>
  <si>
    <t>Defrost Active</t>
  </si>
  <si>
    <t>Limit 1 High Alarm Set Point</t>
  </si>
  <si>
    <t>Limit 1 Low Alarm Set Point</t>
  </si>
  <si>
    <t>Input 1 High Alarm Set Point</t>
  </si>
  <si>
    <t>Input 1 Low Alarm Set Point</t>
  </si>
  <si>
    <t>Input 1 High Deviation Alarm Set Point</t>
  </si>
  <si>
    <t>Input 1 Low Deviation Alarm Set Point</t>
  </si>
  <si>
    <t>Input 2 High Alarm Set Point</t>
  </si>
  <si>
    <t>Input 2 Low Alarm Set Point</t>
  </si>
  <si>
    <t>Input 3 Low Alarm Set Point</t>
  </si>
  <si>
    <t>Input 3 High Alarm Set Point</t>
  </si>
  <si>
    <t>Input 4 High Alarm Set Point</t>
  </si>
  <si>
    <t>Input 4 Low Alarm Set Point</t>
  </si>
  <si>
    <t>Input 5 High Alarm Set Point</t>
  </si>
  <si>
    <t>Input 5 Low Alarm Set Point</t>
  </si>
  <si>
    <t>Input 6 High Alarm Set Point</t>
  </si>
  <si>
    <t>Input 6 Low Alarm Set Point</t>
  </si>
  <si>
    <t>Input 7 High Alarm Set Point</t>
  </si>
  <si>
    <t>Input 7 Low Alarm Set Point</t>
  </si>
  <si>
    <t>Limit 1 Alarm State</t>
  </si>
  <si>
    <t>Input 1 Deviation Alarm State</t>
  </si>
  <si>
    <t>Input 1 Alarm State</t>
  </si>
  <si>
    <t>Input 2 Alarm State</t>
  </si>
  <si>
    <t>Input 3 Alarm State</t>
  </si>
  <si>
    <t>Input 4 Alarm State</t>
  </si>
  <si>
    <t>Input 5 Alarm State</t>
  </si>
  <si>
    <t>Input 6 Alarm State</t>
  </si>
  <si>
    <t>Input 7 Alarm State</t>
  </si>
  <si>
    <t>Light Lifetime Alarm Status</t>
  </si>
  <si>
    <t>Daily Light Integral</t>
  </si>
  <si>
    <t>Program Mode</t>
  </si>
  <si>
    <t>Program Name</t>
  </si>
  <si>
    <t>Program Step</t>
  </si>
  <si>
    <t>Sequence Step</t>
  </si>
  <si>
    <t>Sequence Iteration</t>
  </si>
  <si>
    <t>Accrued Daily Light Integral</t>
  </si>
  <si>
    <t>Input 1 Set Point</t>
  </si>
  <si>
    <t>Input 2 Set Point</t>
  </si>
  <si>
    <t>Input 3 Set Point</t>
  </si>
  <si>
    <t>Input 4 Set Point</t>
  </si>
  <si>
    <t>Input 5 Set Point</t>
  </si>
  <si>
    <t>Input 6 Set Point</t>
  </si>
  <si>
    <t>Input 7 Set Point</t>
  </si>
  <si>
    <t>Limit 2 Alarm State</t>
  </si>
  <si>
    <t>Limit 2 High Alarm Set Point</t>
  </si>
  <si>
    <t>Limit 2 Low Alarm Set Point</t>
  </si>
  <si>
    <t>Light Lifetime Alarm Set Point</t>
  </si>
  <si>
    <t>Notes</t>
  </si>
  <si>
    <t>Month set in controller User Setup Menu for Datalogging</t>
  </si>
  <si>
    <t>Year set in controller User Setup Menu for Datalogging</t>
  </si>
  <si>
    <t>Day set in controller User Setup Menu for Datalogging</t>
  </si>
  <si>
    <t>Controller time set in User Setup Menu for Datalogging</t>
  </si>
  <si>
    <t>Range: Manual, Diurnal, DLI, Multistep, Sequence</t>
  </si>
  <si>
    <t>Name of currently running multi-step program</t>
  </si>
  <si>
    <t>Current step number in running multi-step program</t>
  </si>
  <si>
    <t>Iteration number of currently running program in sequence</t>
  </si>
  <si>
    <t>Current step (program) number in running program sequence</t>
  </si>
  <si>
    <t>Accrued Daily Light Integral Value (Process Value)</t>
  </si>
  <si>
    <t>Daily Light Integral (Set Point)</t>
  </si>
  <si>
    <t>Primary Temperature Control Loop (Reserved)</t>
  </si>
  <si>
    <t>Primary Relative Humidity Control Loop (Reserved)</t>
  </si>
  <si>
    <t>Universal (Configurable) Control Loop</t>
  </si>
  <si>
    <t>Accrued Time the Light Event has been Active (hrs)</t>
  </si>
  <si>
    <t>Status of Defost Sequence</t>
  </si>
  <si>
    <t>Read Modbus</t>
  </si>
  <si>
    <t>Intellus</t>
  </si>
  <si>
    <t>Decimal</t>
  </si>
  <si>
    <t>Hex</t>
  </si>
  <si>
    <t>51= DIURNAL, 54 = MANUAL, 77 = PROGRAM, 82 = SEQUENCE</t>
  </si>
  <si>
    <t>ALL RANGE OK</t>
  </si>
  <si>
    <t>TEST</t>
  </si>
  <si>
    <t>301 = 17748 17748 0x4554, 302=21587 21587 0x5453  3.629605E+12, 303 = 0000 00000  0x0000, 304 = 0000 00000  0x000  0</t>
  </si>
  <si>
    <t>No / Yes</t>
  </si>
  <si>
    <t>59 (No) / 106 (Yes)</t>
  </si>
  <si>
    <t>62 = OFF</t>
  </si>
  <si>
    <t>?</t>
  </si>
  <si>
    <t>63 (On)</t>
  </si>
  <si>
    <t>Dimming = 96%</t>
  </si>
  <si>
    <t>Dimming = 7%</t>
  </si>
  <si>
    <t>Originally listed as address 714</t>
  </si>
  <si>
    <t>Originally listed as address 715</t>
  </si>
  <si>
    <t>Originally listed as address 716</t>
  </si>
  <si>
    <t>Originally listed as address 717</t>
  </si>
  <si>
    <t>Originally listed as address 718</t>
  </si>
  <si>
    <t>Originally listed as address 719</t>
  </si>
  <si>
    <t>Originally listed as address 720</t>
  </si>
  <si>
    <t>Originally listed as address 721</t>
  </si>
  <si>
    <t>Originally listed as address 722</t>
  </si>
  <si>
    <t>Originally listed as address 723</t>
  </si>
  <si>
    <t>Originally listed as address 724</t>
  </si>
  <si>
    <t>Originally listed as address 725</t>
  </si>
  <si>
    <t>59 (No)</t>
  </si>
  <si>
    <t>Not enabled</t>
  </si>
  <si>
    <t>Monitor Loop</t>
  </si>
  <si>
    <t>0427 0427 0x01AB</t>
  </si>
  <si>
    <t>Originally Listed as Address 1041</t>
  </si>
  <si>
    <t>0810 0810 0x032A</t>
  </si>
  <si>
    <t>Originally Listed as Address 1043</t>
  </si>
  <si>
    <t>0405 0405 0x0195</t>
  </si>
  <si>
    <t>Originally Listed as Address 1045</t>
  </si>
  <si>
    <t>Originally Listed as Address 1047</t>
  </si>
  <si>
    <t>Originally Listed as Address 1049</t>
  </si>
  <si>
    <t>Originally Listed as Address 1051</t>
  </si>
  <si>
    <t>Originally Listed as Address 1053</t>
  </si>
  <si>
    <t>Originally Listed as Address 1055</t>
  </si>
  <si>
    <t>Originally Listed as Address 1057</t>
  </si>
  <si>
    <t>Originally Listed as Address 1059</t>
  </si>
  <si>
    <t>Originally Listed as Address 1061</t>
  </si>
  <si>
    <t>Originally Listed as Address 1063</t>
  </si>
  <si>
    <t>0486 0486 0x01E6</t>
  </si>
  <si>
    <t>0424 0424 0x01A8</t>
  </si>
  <si>
    <t>c24c</t>
  </si>
  <si>
    <t>Originally Listed as Address 1300</t>
  </si>
  <si>
    <t>Originally Listed as Address 1304</t>
  </si>
  <si>
    <t>Originally Listed as Address 1306</t>
  </si>
  <si>
    <t>Originally Listed as Address 1308</t>
  </si>
  <si>
    <t>Originally Listed as Address 1310</t>
  </si>
  <si>
    <t>Originally Listed as Address 1312</t>
  </si>
  <si>
    <t>Originally Listed as Address 1314</t>
  </si>
  <si>
    <t>Originally Listed as Address 1316</t>
  </si>
  <si>
    <t>Originally Listed as Address 1318</t>
  </si>
  <si>
    <t>Originally Listed as Address 1320</t>
  </si>
  <si>
    <t>Originally Listed as Address 1322</t>
  </si>
  <si>
    <t>Originally Listed as Address 1324</t>
  </si>
  <si>
    <t>Originally Listed as Address 1326</t>
  </si>
  <si>
    <t>Originally Listed as Address 1328</t>
  </si>
  <si>
    <t>Originally Listed as Address 1330</t>
  </si>
  <si>
    <t>Originally Listed as Address 1332</t>
  </si>
  <si>
    <t>Originally Listed as Address 1334</t>
  </si>
  <si>
    <t>High, Low, Error, None</t>
  </si>
  <si>
    <t>61D, 61D, 61D, 61D</t>
  </si>
  <si>
    <t>7D, 8, 1C, 3D</t>
  </si>
  <si>
    <t>7, 8, 1C, 3D</t>
  </si>
  <si>
    <t>On, Off, On Ack</t>
  </si>
  <si>
    <t xml:space="preserve">Originally Listed as Address 1336, state output does not change </t>
  </si>
  <si>
    <t>Originally Listed as Address 1338, output does not match dictionary</t>
  </si>
  <si>
    <t>Originally Listed as Address 1339</t>
  </si>
  <si>
    <t>Originally Listed as Address 1337, output does not match dictionary</t>
  </si>
  <si>
    <t>Originally Listed as Address 1340, output does not match dictionary</t>
  </si>
  <si>
    <t>Originally Listed as Address 1341</t>
  </si>
  <si>
    <t>Originally Listed as Address 1342, output does not match dictionary</t>
  </si>
  <si>
    <t>Originally Listed as Address 1343</t>
  </si>
  <si>
    <t>Originally Listed as Address 1344</t>
  </si>
  <si>
    <t>Originally Listed as Address 1345</t>
  </si>
  <si>
    <t>Originally Listed as Address 1302.  Mixed up with Limit2 Low Alarm Set Point</t>
  </si>
  <si>
    <t>Mixed up with Limit 1 Low Alarm Set Point</t>
  </si>
  <si>
    <t>Mixed up with Limit 2 High Alarm Set Point</t>
  </si>
  <si>
    <t>3D, 3D, 3D, 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</si>
</sst>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E+00"/>
    <numFmt numFmtId="165" formatCode="0.000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0"/>
      <color rgb="FF00B050"/>
      <name val="Arial"/>
      <family val="2"/>
    </font>
    <font>
      <sz val="10"/>
      <color indexed="21"/>
      <name val="Arial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35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42"/>
    <xf numFmtId="164" fontId="19" fillId="0" borderId="0" xfId="42" applyNumberFormat="1"/>
    <xf numFmtId="0" fontId="19" fillId="33" borderId="10" xfId="42" applyFill="1" applyBorder="1"/>
    <xf numFmtId="0" fontId="19" fillId="33" borderId="11" xfId="42" applyFill="1" applyBorder="1"/>
    <xf numFmtId="165" fontId="19" fillId="33" borderId="12" xfId="42" applyNumberFormat="1" applyFill="1" applyBorder="1"/>
    <xf numFmtId="0" fontId="19" fillId="0" borderId="0" xfId="42" applyAlignment="1">
      <alignment horizontal="right"/>
    </xf>
    <xf numFmtId="0" fontId="20" fillId="0" borderId="0" xfId="42" applyNumberFormat="1" applyFont="1" applyBorder="1" applyAlignment="1">
      <alignment horizontal="center"/>
    </xf>
    <xf numFmtId="165" fontId="19" fillId="33" borderId="13" xfId="42" applyNumberFormat="1" applyFill="1" applyBorder="1"/>
    <xf numFmtId="0" fontId="21" fillId="0" borderId="0" xfId="42" applyFont="1"/>
    <xf numFmtId="0" fontId="19" fillId="0" borderId="14" xfId="42" applyNumberFormat="1" applyBorder="1"/>
    <xf numFmtId="0" fontId="20" fillId="0" borderId="15" xfId="42" applyNumberFormat="1" applyFont="1" applyBorder="1" applyAlignment="1">
      <alignment horizontal="center"/>
    </xf>
    <xf numFmtId="0" fontId="22" fillId="0" borderId="0" xfId="43" applyAlignment="1" applyProtection="1"/>
    <xf numFmtId="0" fontId="19" fillId="0" borderId="15" xfId="42" applyNumberFormat="1" applyBorder="1"/>
    <xf numFmtId="0" fontId="20" fillId="0" borderId="14" xfId="42" applyNumberFormat="1" applyFont="1" applyBorder="1" applyAlignment="1">
      <alignment horizontal="center"/>
    </xf>
    <xf numFmtId="0" fontId="19" fillId="0" borderId="16" xfId="42" applyNumberFormat="1" applyBorder="1"/>
    <xf numFmtId="0" fontId="20" fillId="0" borderId="16" xfId="42" applyNumberFormat="1" applyFont="1" applyBorder="1" applyAlignment="1">
      <alignment horizontal="center"/>
    </xf>
    <xf numFmtId="164" fontId="19" fillId="34" borderId="10" xfId="42" applyNumberFormat="1" applyFill="1" applyBorder="1"/>
    <xf numFmtId="0" fontId="19" fillId="34" borderId="12" xfId="42" applyFill="1" applyBorder="1"/>
    <xf numFmtId="0" fontId="19" fillId="0" borderId="0" xfId="42" applyAlignment="1">
      <alignment horizontal="left"/>
    </xf>
    <xf numFmtId="165" fontId="19" fillId="0" borderId="0" xfId="42" applyNumberFormat="1" applyBorder="1" applyAlignment="1">
      <alignment horizontal="right"/>
    </xf>
    <xf numFmtId="0" fontId="23" fillId="0" borderId="0" xfId="42" applyFont="1" applyAlignment="1">
      <alignment horizontal="left"/>
    </xf>
    <xf numFmtId="0" fontId="19" fillId="0" borderId="0" xfId="42" applyBorder="1"/>
    <xf numFmtId="0" fontId="23" fillId="0" borderId="0" xfId="42" applyFont="1" applyAlignment="1">
      <alignment horizontal="right"/>
    </xf>
    <xf numFmtId="0" fontId="20" fillId="0" borderId="0" xfId="42" applyFont="1"/>
    <xf numFmtId="0" fontId="20" fillId="0" borderId="0" xfId="42" applyFont="1" applyAlignment="1">
      <alignment horizontal="left"/>
    </xf>
    <xf numFmtId="0" fontId="20" fillId="0" borderId="0" xfId="42" applyFont="1" applyAlignment="1">
      <alignment horizontal="right"/>
    </xf>
    <xf numFmtId="0" fontId="19" fillId="33" borderId="12" xfId="42" applyFill="1" applyBorder="1" applyAlignment="1">
      <alignment horizontal="center"/>
    </xf>
    <xf numFmtId="0" fontId="19" fillId="0" borderId="0" xfId="42" applyAlignment="1">
      <alignment horizontal="center"/>
    </xf>
    <xf numFmtId="0" fontId="20" fillId="0" borderId="0" xfId="42" applyFont="1" applyAlignment="1">
      <alignment horizontal="center"/>
    </xf>
    <xf numFmtId="0" fontId="19" fillId="0" borderId="16" xfId="42" applyBorder="1"/>
    <xf numFmtId="0" fontId="19" fillId="0" borderId="17" xfId="42" applyBorder="1" applyAlignment="1">
      <alignment horizontal="left"/>
    </xf>
    <xf numFmtId="0" fontId="19" fillId="0" borderId="0" xfId="42" applyFill="1" applyBorder="1" applyAlignment="1">
      <alignment horizontal="center"/>
    </xf>
    <xf numFmtId="0" fontId="20" fillId="0" borderId="0" xfId="42" applyFont="1" applyBorder="1" applyAlignment="1">
      <alignment horizontal="right"/>
    </xf>
    <xf numFmtId="0" fontId="19" fillId="0" borderId="0" xfId="42" applyBorder="1" applyAlignment="1">
      <alignment horizontal="center"/>
    </xf>
    <xf numFmtId="0" fontId="19" fillId="0" borderId="0" xfId="42" applyBorder="1" applyAlignment="1">
      <alignment horizontal="right"/>
    </xf>
    <xf numFmtId="0" fontId="19" fillId="34" borderId="18" xfId="42" applyFill="1" applyBorder="1"/>
    <xf numFmtId="0" fontId="19" fillId="34" borderId="19" xfId="42" applyFill="1" applyBorder="1"/>
    <xf numFmtId="0" fontId="19" fillId="34" borderId="20" xfId="42" applyFill="1" applyBorder="1"/>
    <xf numFmtId="0" fontId="20" fillId="0" borderId="19" xfId="42" applyFont="1" applyBorder="1" applyAlignment="1">
      <alignment horizontal="center"/>
    </xf>
    <xf numFmtId="0" fontId="20" fillId="0" borderId="20" xfId="42" applyFont="1" applyBorder="1" applyAlignment="1">
      <alignment horizontal="center"/>
    </xf>
    <xf numFmtId="0" fontId="23" fillId="34" borderId="19" xfId="42" applyFont="1" applyFill="1" applyBorder="1" applyAlignment="1">
      <alignment horizontal="center"/>
    </xf>
    <xf numFmtId="0" fontId="23" fillId="0" borderId="19" xfId="42" applyFont="1" applyBorder="1" applyAlignment="1">
      <alignment horizontal="center"/>
    </xf>
    <xf numFmtId="0" fontId="19" fillId="0" borderId="20" xfId="42" applyBorder="1" applyAlignment="1">
      <alignment horizontal="center"/>
    </xf>
    <xf numFmtId="0" fontId="19" fillId="34" borderId="21" xfId="42" applyFill="1" applyBorder="1"/>
    <xf numFmtId="0" fontId="19" fillId="34" borderId="0" xfId="42" applyFill="1" applyBorder="1"/>
    <xf numFmtId="0" fontId="19" fillId="34" borderId="0" xfId="42" applyNumberFormat="1" applyFill="1" applyBorder="1" applyAlignment="1">
      <alignment horizontal="center"/>
    </xf>
    <xf numFmtId="0" fontId="19" fillId="0" borderId="17" xfId="42" applyBorder="1" applyAlignment="1">
      <alignment horizontal="center"/>
    </xf>
    <xf numFmtId="0" fontId="19" fillId="0" borderId="19" xfId="42" applyBorder="1"/>
    <xf numFmtId="0" fontId="23" fillId="0" borderId="19" xfId="42" applyFont="1" applyBorder="1"/>
    <xf numFmtId="0" fontId="19" fillId="0" borderId="0" xfId="42" applyFill="1" applyBorder="1"/>
    <xf numFmtId="0" fontId="19" fillId="34" borderId="0" xfId="42" applyFill="1" applyBorder="1" applyAlignment="1">
      <alignment horizontal="center"/>
    </xf>
    <xf numFmtId="0" fontId="19" fillId="34" borderId="22" xfId="42" applyFill="1" applyBorder="1"/>
    <xf numFmtId="0" fontId="19" fillId="34" borderId="23" xfId="42" applyFill="1" applyBorder="1"/>
    <xf numFmtId="0" fontId="19" fillId="0" borderId="23" xfId="42" applyBorder="1" applyAlignment="1">
      <alignment horizontal="center"/>
    </xf>
    <xf numFmtId="0" fontId="19" fillId="0" borderId="23" xfId="42" applyBorder="1"/>
    <xf numFmtId="0" fontId="19" fillId="0" borderId="24" xfId="42" applyBorder="1"/>
    <xf numFmtId="0" fontId="24" fillId="0" borderId="0" xfId="42" applyFont="1" applyAlignment="1">
      <alignment horizontal="center"/>
    </xf>
    <xf numFmtId="165" fontId="19" fillId="0" borderId="0" xfId="42" applyNumberFormat="1"/>
    <xf numFmtId="0" fontId="19" fillId="0" borderId="0" xfId="42" applyBorder="1" applyAlignment="1">
      <alignment horizontal="left"/>
    </xf>
    <xf numFmtId="0" fontId="19" fillId="0" borderId="18" xfId="42" applyBorder="1"/>
    <xf numFmtId="0" fontId="19" fillId="0" borderId="19" xfId="42" applyBorder="1" applyAlignment="1">
      <alignment horizontal="center"/>
    </xf>
    <xf numFmtId="0" fontId="19" fillId="0" borderId="19" xfId="42" applyBorder="1" applyAlignment="1">
      <alignment horizontal="right"/>
    </xf>
    <xf numFmtId="0" fontId="19" fillId="0" borderId="20" xfId="42" applyBorder="1"/>
    <xf numFmtId="0" fontId="19" fillId="0" borderId="21" xfId="42" applyBorder="1"/>
    <xf numFmtId="0" fontId="19" fillId="0" borderId="17" xfId="42" applyBorder="1"/>
    <xf numFmtId="0" fontId="19" fillId="0" borderId="22" xfId="42" applyBorder="1"/>
    <xf numFmtId="0" fontId="23" fillId="34" borderId="13" xfId="42" applyFont="1" applyFill="1" applyBorder="1" applyAlignment="1">
      <alignment horizontal="center"/>
    </xf>
    <xf numFmtId="0" fontId="23" fillId="0" borderId="23" xfId="42" applyFont="1" applyBorder="1"/>
    <xf numFmtId="0" fontId="23" fillId="0" borderId="23" xfId="42" applyFont="1" applyBorder="1" applyAlignment="1">
      <alignment horizontal="center"/>
    </xf>
    <xf numFmtId="0" fontId="19" fillId="0" borderId="24" xfId="42" applyBorder="1" applyAlignment="1">
      <alignment horizontal="center"/>
    </xf>
    <xf numFmtId="0" fontId="19" fillId="0" borderId="18" xfId="42" applyBorder="1" applyAlignment="1">
      <alignment horizontal="center"/>
    </xf>
    <xf numFmtId="0" fontId="23" fillId="0" borderId="21" xfId="42" applyFont="1" applyBorder="1" applyAlignment="1">
      <alignment horizontal="center"/>
    </xf>
    <xf numFmtId="0" fontId="23" fillId="0" borderId="0" xfId="42" applyFont="1" applyBorder="1" applyAlignment="1">
      <alignment horizontal="center"/>
    </xf>
    <xf numFmtId="0" fontId="19" fillId="34" borderId="21" xfId="42" applyFill="1" applyBorder="1" applyAlignment="1">
      <alignment horizontal="center"/>
    </xf>
    <xf numFmtId="0" fontId="23" fillId="34" borderId="10" xfId="42" applyFont="1" applyFill="1" applyBorder="1" applyAlignment="1">
      <alignment horizontal="center"/>
    </xf>
    <xf numFmtId="0" fontId="23" fillId="34" borderId="11" xfId="42" applyFont="1" applyFill="1" applyBorder="1" applyAlignment="1">
      <alignment horizontal="center"/>
    </xf>
    <xf numFmtId="0" fontId="23" fillId="34" borderId="12" xfId="42" applyFont="1" applyFill="1" applyBorder="1" applyAlignment="1">
      <alignment horizontal="center"/>
    </xf>
    <xf numFmtId="0" fontId="25" fillId="0" borderId="22" xfId="42" applyFont="1" applyBorder="1" applyAlignment="1">
      <alignment horizontal="center"/>
    </xf>
    <xf numFmtId="0" fontId="25" fillId="0" borderId="23" xfId="42" applyFont="1" applyBorder="1" applyAlignment="1">
      <alignment horizontal="center"/>
    </xf>
    <xf numFmtId="0" fontId="20" fillId="0" borderId="23" xfId="42" applyFont="1" applyBorder="1" applyAlignment="1">
      <alignment horizontal="center"/>
    </xf>
    <xf numFmtId="0" fontId="20" fillId="0" borderId="24" xfId="42" applyFont="1" applyBorder="1" applyAlignment="1">
      <alignment horizontal="center"/>
    </xf>
    <xf numFmtId="0" fontId="25" fillId="0" borderId="0" xfId="42" applyFont="1" applyAlignment="1">
      <alignment horizontal="center"/>
    </xf>
    <xf numFmtId="1" fontId="19" fillId="0" borderId="0" xfId="42" applyNumberFormat="1" applyAlignment="1">
      <alignment horizontal="center"/>
    </xf>
    <xf numFmtId="1" fontId="19" fillId="0" borderId="0" xfId="42" applyNumberFormat="1"/>
    <xf numFmtId="165" fontId="19" fillId="0" borderId="0" xfId="42" applyNumberFormat="1" applyFill="1" applyBorder="1" applyAlignment="1">
      <alignment horizontal="right"/>
    </xf>
    <xf numFmtId="165" fontId="19" fillId="33" borderId="12" xfId="42" applyNumberFormat="1" applyFill="1" applyBorder="1" applyAlignment="1">
      <alignment horizontal="center"/>
    </xf>
    <xf numFmtId="0" fontId="19" fillId="34" borderId="0" xfId="42" applyFill="1" applyAlignment="1">
      <alignment horizontal="right"/>
    </xf>
    <xf numFmtId="0" fontId="0" fillId="0" borderId="0" xfId="0"/>
    <xf numFmtId="0" fontId="0" fillId="0" borderId="25" xfId="0" applyBorder="1" applyAlignment="1">
      <alignment horizontal="center"/>
    </xf>
    <xf numFmtId="0" fontId="26" fillId="0" borderId="25" xfId="8" applyFont="1" applyFill="1" applyBorder="1" applyAlignment="1">
      <alignment horizontal="center"/>
    </xf>
    <xf numFmtId="0" fontId="27" fillId="35" borderId="26" xfId="0" applyFont="1" applyFill="1" applyBorder="1" applyAlignment="1">
      <alignment horizontal="center"/>
    </xf>
    <xf numFmtId="0" fontId="27" fillId="35" borderId="27" xfId="0" applyFont="1" applyFill="1" applyBorder="1" applyAlignment="1">
      <alignment horizontal="center"/>
    </xf>
    <xf numFmtId="0" fontId="27" fillId="35" borderId="27" xfId="0" applyFont="1" applyFill="1" applyBorder="1" applyAlignment="1">
      <alignment horizontal="center" wrapText="1"/>
    </xf>
    <xf numFmtId="0" fontId="27" fillId="35" borderId="28" xfId="0" applyFont="1" applyFill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27" fillId="35" borderId="40" xfId="0" applyFont="1" applyFill="1" applyBorder="1" applyAlignment="1">
      <alignment horizontal="center"/>
    </xf>
    <xf numFmtId="0" fontId="0" fillId="36" borderId="29" xfId="0" applyFill="1" applyBorder="1" applyAlignment="1">
      <alignment horizontal="center"/>
    </xf>
    <xf numFmtId="0" fontId="0" fillId="36" borderId="30" xfId="0" applyFill="1" applyBorder="1" applyAlignment="1">
      <alignment horizontal="center"/>
    </xf>
    <xf numFmtId="0" fontId="0" fillId="36" borderId="35" xfId="0" applyFill="1" applyBorder="1" applyAlignment="1">
      <alignment horizontal="center"/>
    </xf>
    <xf numFmtId="0" fontId="0" fillId="36" borderId="31" xfId="0" applyFill="1" applyBorder="1" applyAlignment="1">
      <alignment horizontal="center"/>
    </xf>
    <xf numFmtId="0" fontId="0" fillId="36" borderId="32" xfId="0" applyFill="1" applyBorder="1" applyAlignment="1">
      <alignment horizontal="center"/>
    </xf>
    <xf numFmtId="0" fontId="0" fillId="36" borderId="25" xfId="0" applyFill="1" applyBorder="1" applyAlignment="1">
      <alignment horizontal="center"/>
    </xf>
    <xf numFmtId="0" fontId="0" fillId="36" borderId="0" xfId="0" applyFill="1" applyBorder="1" applyAlignment="1">
      <alignment horizontal="center"/>
    </xf>
    <xf numFmtId="0" fontId="0" fillId="36" borderId="33" xfId="0" applyFill="1" applyBorder="1" applyAlignment="1">
      <alignment horizontal="center"/>
    </xf>
    <xf numFmtId="0" fontId="0" fillId="36" borderId="34" xfId="0" applyFill="1" applyBorder="1" applyAlignment="1">
      <alignment horizontal="center"/>
    </xf>
    <xf numFmtId="0" fontId="0" fillId="36" borderId="39" xfId="0" applyFill="1" applyBorder="1" applyAlignment="1">
      <alignment horizontal="center"/>
    </xf>
    <xf numFmtId="0" fontId="0" fillId="0" borderId="17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/>
    <xf numFmtId="0" fontId="0" fillId="0" borderId="25" xfId="0" applyFill="1" applyBorder="1" applyAlignment="1">
      <alignment horizontal="center"/>
    </xf>
    <xf numFmtId="0" fontId="0" fillId="0" borderId="32" xfId="0" applyFill="1" applyBorder="1" applyAlignment="1">
      <alignment horizontal="center"/>
    </xf>
    <xf numFmtId="0" fontId="0" fillId="0" borderId="17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37" borderId="0" xfId="0" applyFill="1" applyAlignment="1">
      <alignment horizontal="center" vertical="center"/>
    </xf>
    <xf numFmtId="0" fontId="0" fillId="36" borderId="36" xfId="0" applyFill="1" applyBorder="1" applyAlignment="1">
      <alignment horizontal="center" vertical="center"/>
    </xf>
    <xf numFmtId="0" fontId="0" fillId="36" borderId="37" xfId="0" applyFill="1" applyBorder="1" applyAlignment="1">
      <alignment horizontal="center" vertical="center"/>
    </xf>
    <xf numFmtId="0" fontId="0" fillId="36" borderId="38" xfId="0" applyFill="1" applyBorder="1" applyAlignment="1">
      <alignment horizontal="center" vertical="center"/>
    </xf>
    <xf numFmtId="0" fontId="0" fillId="36" borderId="32" xfId="0" applyFill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41" xfId="0" applyFill="1" applyBorder="1" applyAlignment="1">
      <alignment horizontal="center" vertical="center"/>
    </xf>
    <xf numFmtId="0" fontId="0" fillId="0" borderId="3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36" borderId="0" xfId="0" applyFill="1" applyAlignment="1">
      <alignment horizontal="center"/>
    </xf>
    <xf numFmtId="0" fontId="0" fillId="38" borderId="0" xfId="0" applyFill="1" applyBorder="1" applyAlignment="1">
      <alignment horizontal="center" vertical="center"/>
    </xf>
    <xf numFmtId="0" fontId="0" fillId="38" borderId="0" xfId="0" applyFill="1" applyBorder="1" applyAlignment="1">
      <alignment horizontal="center"/>
    </xf>
    <xf numFmtId="0" fontId="0" fillId="38" borderId="0" xfId="0" applyFill="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34</xdr:row>
      <xdr:rowOff>9525</xdr:rowOff>
    </xdr:from>
    <xdr:to>
      <xdr:col>2</xdr:col>
      <xdr:colOff>742950</xdr:colOff>
      <xdr:row>39</xdr:row>
      <xdr:rowOff>28575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66775" y="5514975"/>
          <a:ext cx="15716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19050</xdr:colOff>
      <xdr:row>5</xdr:row>
      <xdr:rowOff>9525</xdr:rowOff>
    </xdr:from>
    <xdr:to>
      <xdr:col>9</xdr:col>
      <xdr:colOff>266700</xdr:colOff>
      <xdr:row>10</xdr:row>
      <xdr:rowOff>9525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53125" y="819150"/>
          <a:ext cx="1943100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simplymodbus.c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simplymodbus.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8"/>
  <sheetViews>
    <sheetView tabSelected="1" zoomScaleNormal="100" workbookViewId="0">
      <pane xSplit="3" ySplit="1" topLeftCell="I2" activePane="bottomRight" state="frozen"/>
      <selection pane="topRight" activeCell="D1" sqref="D1"/>
      <selection pane="bottomLeft" activeCell="A2" sqref="A2"/>
      <selection pane="bottomRight" activeCell="L212" sqref="L212"/>
    </sheetView>
  </sheetViews>
  <sheetFormatPr defaultRowHeight="15" x14ac:dyDescent="0.25"/>
  <cols>
    <col min="1" max="1" width="35.5703125" style="1" bestFit="1" customWidth="1"/>
    <col min="2" max="2" width="10.5703125" style="1" bestFit="1" customWidth="1"/>
    <col min="3" max="3" width="12.7109375" style="1" bestFit="1" customWidth="1"/>
    <col min="4" max="4" width="30.5703125" style="1" bestFit="1" customWidth="1"/>
    <col min="5" max="5" width="45.140625" style="1" bestFit="1" customWidth="1"/>
    <col min="6" max="6" width="56.28515625" style="1" bestFit="1" customWidth="1"/>
    <col min="7" max="7" width="11.42578125" style="1" bestFit="1" customWidth="1"/>
    <col min="8" max="8" width="83" style="1" bestFit="1" customWidth="1"/>
    <col min="9" max="9" width="56.5703125" style="1" bestFit="1" customWidth="1"/>
    <col min="10" max="10" width="21" bestFit="1" customWidth="1"/>
    <col min="11" max="11" width="18.28515625" bestFit="1" customWidth="1"/>
    <col min="12" max="12" width="30.28515625" bestFit="1" customWidth="1"/>
  </cols>
  <sheetData>
    <row r="1" spans="1:12" s="2" customFormat="1" ht="21.75" thickBot="1" x14ac:dyDescent="0.4">
      <c r="A1" s="93" t="s">
        <v>864</v>
      </c>
      <c r="B1" s="96" t="s">
        <v>48</v>
      </c>
      <c r="C1" s="94" t="s">
        <v>52</v>
      </c>
      <c r="D1" s="99" t="s">
        <v>59</v>
      </c>
      <c r="E1" s="94" t="s">
        <v>49</v>
      </c>
      <c r="F1" s="94" t="s">
        <v>50</v>
      </c>
      <c r="G1" s="94" t="s">
        <v>51</v>
      </c>
      <c r="H1" s="95" t="s">
        <v>853</v>
      </c>
      <c r="I1" s="96" t="s">
        <v>1072</v>
      </c>
      <c r="J1" s="96" t="s">
        <v>1090</v>
      </c>
      <c r="K1" s="96" t="s">
        <v>1089</v>
      </c>
      <c r="L1" s="96" t="s">
        <v>1072</v>
      </c>
    </row>
    <row r="2" spans="1:12" x14ac:dyDescent="0.25">
      <c r="A2" s="100" t="s">
        <v>858</v>
      </c>
      <c r="B2" s="101">
        <v>100</v>
      </c>
      <c r="C2" s="102">
        <v>1</v>
      </c>
      <c r="D2" s="100" t="s">
        <v>54</v>
      </c>
      <c r="E2" s="102" t="s">
        <v>0</v>
      </c>
      <c r="F2" s="102" t="s">
        <v>1</v>
      </c>
      <c r="G2" s="102">
        <v>1</v>
      </c>
      <c r="H2" s="102"/>
      <c r="I2" s="101" t="s">
        <v>1074</v>
      </c>
      <c r="J2" s="110">
        <v>2015</v>
      </c>
      <c r="K2" s="111">
        <v>2015</v>
      </c>
    </row>
    <row r="3" spans="1:12" x14ac:dyDescent="0.25">
      <c r="A3" s="103" t="s">
        <v>859</v>
      </c>
      <c r="B3" s="104">
        <f>B2+C2</f>
        <v>101</v>
      </c>
      <c r="C3" s="105">
        <v>1</v>
      </c>
      <c r="D3" s="103" t="s">
        <v>53</v>
      </c>
      <c r="E3" s="105" t="s">
        <v>0</v>
      </c>
      <c r="F3" s="105" t="s">
        <v>2</v>
      </c>
      <c r="G3" s="105">
        <v>1</v>
      </c>
      <c r="H3" s="105"/>
      <c r="I3" s="104" t="s">
        <v>1073</v>
      </c>
      <c r="J3" s="111">
        <v>12</v>
      </c>
      <c r="K3" s="111">
        <v>12</v>
      </c>
    </row>
    <row r="4" spans="1:12" x14ac:dyDescent="0.25">
      <c r="A4" s="103" t="s">
        <v>860</v>
      </c>
      <c r="B4" s="104">
        <f>B3+C3</f>
        <v>102</v>
      </c>
      <c r="C4" s="105">
        <v>1</v>
      </c>
      <c r="D4" s="103" t="s">
        <v>53</v>
      </c>
      <c r="E4" s="105" t="s">
        <v>0</v>
      </c>
      <c r="F4" s="105" t="s">
        <v>3</v>
      </c>
      <c r="G4" s="105">
        <v>1</v>
      </c>
      <c r="H4" s="105"/>
      <c r="I4" s="104" t="s">
        <v>1075</v>
      </c>
      <c r="J4" s="111">
        <v>11</v>
      </c>
      <c r="K4" s="111">
        <v>11</v>
      </c>
    </row>
    <row r="5" spans="1:12" x14ac:dyDescent="0.25">
      <c r="A5" s="103" t="s">
        <v>861</v>
      </c>
      <c r="B5" s="104">
        <f>B4+C4</f>
        <v>103</v>
      </c>
      <c r="C5" s="105">
        <v>1</v>
      </c>
      <c r="D5" s="103" t="s">
        <v>53</v>
      </c>
      <c r="E5" s="105" t="s">
        <v>0</v>
      </c>
      <c r="F5" s="105" t="s">
        <v>4</v>
      </c>
      <c r="G5" s="105">
        <v>1</v>
      </c>
      <c r="H5" s="105"/>
      <c r="I5" s="121" t="s">
        <v>1076</v>
      </c>
      <c r="J5" s="111">
        <v>12</v>
      </c>
      <c r="K5" s="111">
        <v>12</v>
      </c>
    </row>
    <row r="6" spans="1:12" x14ac:dyDescent="0.25">
      <c r="A6" s="103" t="s">
        <v>862</v>
      </c>
      <c r="B6" s="104">
        <f>B5+C5</f>
        <v>104</v>
      </c>
      <c r="C6" s="105">
        <v>1</v>
      </c>
      <c r="D6" s="103" t="s">
        <v>53</v>
      </c>
      <c r="E6" s="105" t="s">
        <v>0</v>
      </c>
      <c r="F6" s="105" t="s">
        <v>5</v>
      </c>
      <c r="G6" s="105">
        <v>1</v>
      </c>
      <c r="H6" s="105"/>
      <c r="I6" s="122"/>
      <c r="J6" s="111">
        <v>7</v>
      </c>
      <c r="K6" s="111">
        <v>7</v>
      </c>
    </row>
    <row r="7" spans="1:12" x14ac:dyDescent="0.25">
      <c r="A7" s="103" t="s">
        <v>863</v>
      </c>
      <c r="B7" s="104">
        <f>B6+C6</f>
        <v>105</v>
      </c>
      <c r="C7" s="105">
        <v>1</v>
      </c>
      <c r="D7" s="103" t="s">
        <v>53</v>
      </c>
      <c r="E7" s="105" t="s">
        <v>0</v>
      </c>
      <c r="F7" s="105" t="s">
        <v>6</v>
      </c>
      <c r="G7" s="105">
        <v>1</v>
      </c>
      <c r="H7" s="105"/>
      <c r="I7" s="123"/>
      <c r="J7" s="111">
        <v>25</v>
      </c>
      <c r="K7" s="111">
        <v>25</v>
      </c>
    </row>
    <row r="8" spans="1:12" x14ac:dyDescent="0.25">
      <c r="A8" s="103" t="s">
        <v>1055</v>
      </c>
      <c r="B8" s="104">
        <v>300</v>
      </c>
      <c r="C8" s="105">
        <v>1</v>
      </c>
      <c r="D8" s="103" t="s">
        <v>55</v>
      </c>
      <c r="E8" s="105" t="s">
        <v>7</v>
      </c>
      <c r="F8" s="105" t="s">
        <v>8</v>
      </c>
      <c r="G8" s="105">
        <v>1</v>
      </c>
      <c r="H8" s="105" t="s">
        <v>1093</v>
      </c>
      <c r="I8" s="104" t="s">
        <v>1077</v>
      </c>
      <c r="J8" s="110" t="s">
        <v>1094</v>
      </c>
      <c r="K8" s="113" t="s">
        <v>1094</v>
      </c>
    </row>
    <row r="9" spans="1:12" x14ac:dyDescent="0.25">
      <c r="A9" s="103" t="s">
        <v>1056</v>
      </c>
      <c r="B9" s="104">
        <f>B8+C8</f>
        <v>301</v>
      </c>
      <c r="C9" s="105">
        <v>4</v>
      </c>
      <c r="D9" s="103" t="s">
        <v>55</v>
      </c>
      <c r="E9" s="105" t="s">
        <v>7</v>
      </c>
      <c r="F9" s="105" t="s">
        <v>9</v>
      </c>
      <c r="G9" s="105">
        <v>1</v>
      </c>
      <c r="H9" s="105"/>
      <c r="I9" s="124" t="s">
        <v>1078</v>
      </c>
      <c r="J9" s="128" t="s">
        <v>1095</v>
      </c>
      <c r="K9" s="120" t="s">
        <v>1096</v>
      </c>
    </row>
    <row r="10" spans="1:12" x14ac:dyDescent="0.25">
      <c r="A10" s="103" t="s">
        <v>1056</v>
      </c>
      <c r="B10" s="104">
        <v>305</v>
      </c>
      <c r="C10" s="105">
        <v>4</v>
      </c>
      <c r="D10" s="103" t="s">
        <v>55</v>
      </c>
      <c r="E10" s="105" t="s">
        <v>7</v>
      </c>
      <c r="F10" s="105" t="s">
        <v>10</v>
      </c>
      <c r="G10" s="105">
        <v>1</v>
      </c>
      <c r="H10" s="105"/>
      <c r="I10" s="124"/>
      <c r="J10" s="128"/>
      <c r="K10" s="120"/>
    </row>
    <row r="11" spans="1:12" x14ac:dyDescent="0.25">
      <c r="A11" s="103" t="s">
        <v>1057</v>
      </c>
      <c r="B11" s="104">
        <f>B10+C10</f>
        <v>309</v>
      </c>
      <c r="C11" s="105">
        <v>1</v>
      </c>
      <c r="D11" s="103" t="s">
        <v>54</v>
      </c>
      <c r="E11" s="105" t="s">
        <v>7</v>
      </c>
      <c r="F11" s="105" t="s">
        <v>11</v>
      </c>
      <c r="G11" s="105">
        <v>1</v>
      </c>
      <c r="H11" s="105"/>
      <c r="I11" s="104" t="s">
        <v>1079</v>
      </c>
      <c r="J11" s="113">
        <v>2</v>
      </c>
      <c r="K11" s="113">
        <v>2</v>
      </c>
    </row>
    <row r="12" spans="1:12" x14ac:dyDescent="0.25">
      <c r="A12" s="103" t="s">
        <v>1058</v>
      </c>
      <c r="B12" s="104">
        <f>B11+C11</f>
        <v>310</v>
      </c>
      <c r="C12" s="105">
        <v>1</v>
      </c>
      <c r="D12" s="103" t="s">
        <v>54</v>
      </c>
      <c r="E12" s="105" t="s">
        <v>7</v>
      </c>
      <c r="F12" s="105" t="s">
        <v>12</v>
      </c>
      <c r="G12" s="105">
        <v>1</v>
      </c>
      <c r="H12" s="105"/>
      <c r="I12" s="104" t="s">
        <v>1081</v>
      </c>
      <c r="J12" s="113">
        <v>1</v>
      </c>
      <c r="K12" s="113">
        <v>1</v>
      </c>
    </row>
    <row r="13" spans="1:12" x14ac:dyDescent="0.25">
      <c r="A13" s="103" t="s">
        <v>1059</v>
      </c>
      <c r="B13" s="104">
        <f>B12+C12</f>
        <v>311</v>
      </c>
      <c r="C13" s="105">
        <v>1</v>
      </c>
      <c r="D13" s="103" t="s">
        <v>54</v>
      </c>
      <c r="E13" s="105" t="s">
        <v>7</v>
      </c>
      <c r="F13" s="105" t="s">
        <v>13</v>
      </c>
      <c r="G13" s="105">
        <v>1</v>
      </c>
      <c r="H13" s="105"/>
      <c r="I13" s="104" t="s">
        <v>1080</v>
      </c>
      <c r="J13" s="113">
        <v>18</v>
      </c>
      <c r="K13" s="113">
        <v>18</v>
      </c>
    </row>
    <row r="14" spans="1:12" x14ac:dyDescent="0.25">
      <c r="A14" s="97" t="s">
        <v>1054</v>
      </c>
      <c r="B14" s="98">
        <f>B13+C13</f>
        <v>312</v>
      </c>
      <c r="C14" s="92">
        <v>2</v>
      </c>
      <c r="D14" s="97" t="s">
        <v>56</v>
      </c>
      <c r="E14" s="91" t="s">
        <v>7</v>
      </c>
      <c r="F14" s="91" t="s">
        <v>23</v>
      </c>
      <c r="G14" s="91">
        <v>1</v>
      </c>
      <c r="H14" s="91"/>
      <c r="I14" s="98" t="s">
        <v>1083</v>
      </c>
      <c r="J14" s="114"/>
      <c r="K14" s="114"/>
    </row>
    <row r="15" spans="1:12" x14ac:dyDescent="0.25">
      <c r="A15" s="97" t="s">
        <v>1060</v>
      </c>
      <c r="B15" s="98">
        <f>B14+C14</f>
        <v>314</v>
      </c>
      <c r="C15" s="91">
        <v>2</v>
      </c>
      <c r="D15" s="97" t="s">
        <v>56</v>
      </c>
      <c r="E15" s="91" t="s">
        <v>7</v>
      </c>
      <c r="F15" s="91" t="s">
        <v>24</v>
      </c>
      <c r="G15" s="91">
        <v>1</v>
      </c>
      <c r="H15" s="91"/>
      <c r="I15" s="98" t="s">
        <v>1082</v>
      </c>
      <c r="J15" s="114"/>
      <c r="K15" s="114"/>
    </row>
    <row r="16" spans="1:12" x14ac:dyDescent="0.25">
      <c r="A16" s="103" t="s">
        <v>865</v>
      </c>
      <c r="B16" s="104">
        <v>500</v>
      </c>
      <c r="C16" s="105">
        <v>2</v>
      </c>
      <c r="D16" s="103" t="s">
        <v>56</v>
      </c>
      <c r="E16" s="105" t="s">
        <v>14</v>
      </c>
      <c r="F16" s="105" t="s">
        <v>15</v>
      </c>
      <c r="G16" s="105">
        <v>1</v>
      </c>
      <c r="H16" s="105"/>
      <c r="I16" s="104" t="s">
        <v>1084</v>
      </c>
      <c r="J16" s="113">
        <v>22.5</v>
      </c>
      <c r="K16" s="113">
        <v>22.551729999999999</v>
      </c>
    </row>
    <row r="17" spans="1:12" x14ac:dyDescent="0.25">
      <c r="A17" s="103" t="s">
        <v>866</v>
      </c>
      <c r="B17" s="104">
        <f t="shared" ref="B17:B22" si="0">B16+C16</f>
        <v>502</v>
      </c>
      <c r="C17" s="105">
        <v>2</v>
      </c>
      <c r="D17" s="103" t="s">
        <v>56</v>
      </c>
      <c r="E17" s="105" t="s">
        <v>14</v>
      </c>
      <c r="F17" s="105" t="s">
        <v>15</v>
      </c>
      <c r="G17" s="105">
        <v>2</v>
      </c>
      <c r="H17" s="105"/>
      <c r="I17" s="104" t="s">
        <v>1085</v>
      </c>
      <c r="J17" s="113">
        <v>36</v>
      </c>
      <c r="K17" s="113">
        <v>35.785310000000003</v>
      </c>
    </row>
    <row r="18" spans="1:12" x14ac:dyDescent="0.25">
      <c r="A18" s="103" t="s">
        <v>867</v>
      </c>
      <c r="B18" s="104">
        <f t="shared" si="0"/>
        <v>504</v>
      </c>
      <c r="C18" s="105">
        <v>2</v>
      </c>
      <c r="D18" s="103" t="s">
        <v>56</v>
      </c>
      <c r="E18" s="105" t="s">
        <v>14</v>
      </c>
      <c r="F18" s="105" t="s">
        <v>15</v>
      </c>
      <c r="G18" s="105">
        <v>3</v>
      </c>
      <c r="H18" s="105"/>
      <c r="I18" s="121" t="s">
        <v>1086</v>
      </c>
      <c r="J18" s="113">
        <v>32</v>
      </c>
      <c r="K18" s="113">
        <v>31.66789</v>
      </c>
    </row>
    <row r="19" spans="1:12" x14ac:dyDescent="0.25">
      <c r="A19" s="103" t="s">
        <v>868</v>
      </c>
      <c r="B19" s="104">
        <f t="shared" si="0"/>
        <v>506</v>
      </c>
      <c r="C19" s="105">
        <v>2</v>
      </c>
      <c r="D19" s="103" t="s">
        <v>56</v>
      </c>
      <c r="E19" s="105" t="s">
        <v>14</v>
      </c>
      <c r="F19" s="105" t="s">
        <v>15</v>
      </c>
      <c r="G19" s="105">
        <v>4</v>
      </c>
      <c r="H19" s="105"/>
      <c r="I19" s="122"/>
      <c r="J19" s="113">
        <v>28</v>
      </c>
      <c r="K19" s="113">
        <v>27.705290000000002</v>
      </c>
    </row>
    <row r="20" spans="1:12" x14ac:dyDescent="0.25">
      <c r="A20" s="103" t="s">
        <v>869</v>
      </c>
      <c r="B20" s="104">
        <f t="shared" si="0"/>
        <v>508</v>
      </c>
      <c r="C20" s="105">
        <v>2</v>
      </c>
      <c r="D20" s="103" t="s">
        <v>56</v>
      </c>
      <c r="E20" s="105" t="s">
        <v>14</v>
      </c>
      <c r="F20" s="105" t="s">
        <v>15</v>
      </c>
      <c r="G20" s="105">
        <v>5</v>
      </c>
      <c r="H20" s="105"/>
      <c r="I20" s="122"/>
      <c r="J20" s="113">
        <v>0</v>
      </c>
      <c r="K20" s="113">
        <v>1.8806389999999999E-2</v>
      </c>
    </row>
    <row r="21" spans="1:12" x14ac:dyDescent="0.25">
      <c r="A21" s="97" t="s">
        <v>870</v>
      </c>
      <c r="B21" s="98">
        <f t="shared" si="0"/>
        <v>510</v>
      </c>
      <c r="C21" s="91">
        <v>2</v>
      </c>
      <c r="D21" s="97" t="s">
        <v>56</v>
      </c>
      <c r="E21" s="91" t="s">
        <v>14</v>
      </c>
      <c r="F21" s="91" t="s">
        <v>15</v>
      </c>
      <c r="G21" s="91">
        <v>6</v>
      </c>
      <c r="H21" s="91"/>
      <c r="I21" s="122"/>
      <c r="J21" s="114"/>
      <c r="K21" s="114"/>
    </row>
    <row r="22" spans="1:12" x14ac:dyDescent="0.25">
      <c r="A22" s="97" t="s">
        <v>871</v>
      </c>
      <c r="B22" s="98">
        <f t="shared" si="0"/>
        <v>512</v>
      </c>
      <c r="C22" s="91">
        <v>2</v>
      </c>
      <c r="D22" s="97" t="s">
        <v>56</v>
      </c>
      <c r="E22" s="91" t="s">
        <v>14</v>
      </c>
      <c r="F22" s="91" t="s">
        <v>15</v>
      </c>
      <c r="G22" s="91">
        <v>7</v>
      </c>
      <c r="H22" s="91"/>
      <c r="I22" s="123"/>
      <c r="J22" s="114"/>
      <c r="K22" s="114"/>
    </row>
    <row r="23" spans="1:12" x14ac:dyDescent="0.25">
      <c r="A23" s="103" t="s">
        <v>1061</v>
      </c>
      <c r="B23" s="104">
        <v>700</v>
      </c>
      <c r="C23" s="105">
        <v>2</v>
      </c>
      <c r="D23" s="103" t="s">
        <v>56</v>
      </c>
      <c r="E23" s="105" t="s">
        <v>16</v>
      </c>
      <c r="F23" s="105" t="s">
        <v>17</v>
      </c>
      <c r="G23" s="105">
        <v>1</v>
      </c>
      <c r="H23" s="105"/>
      <c r="I23" s="104"/>
      <c r="J23" s="113">
        <v>24.4</v>
      </c>
      <c r="K23" s="113">
        <v>24.4</v>
      </c>
    </row>
    <row r="24" spans="1:12" x14ac:dyDescent="0.25">
      <c r="A24" s="103" t="s">
        <v>1062</v>
      </c>
      <c r="B24" s="104">
        <f t="shared" ref="B24:B30" si="1">B23+C23</f>
        <v>702</v>
      </c>
      <c r="C24" s="105">
        <v>2</v>
      </c>
      <c r="D24" s="103" t="s">
        <v>56</v>
      </c>
      <c r="E24" s="105" t="s">
        <v>16</v>
      </c>
      <c r="F24" s="105" t="s">
        <v>17</v>
      </c>
      <c r="G24" s="105">
        <v>2</v>
      </c>
      <c r="H24" s="105"/>
      <c r="I24" s="104"/>
      <c r="J24" s="113">
        <v>70</v>
      </c>
      <c r="K24" s="113">
        <v>70</v>
      </c>
    </row>
    <row r="25" spans="1:12" x14ac:dyDescent="0.25">
      <c r="A25" s="103" t="s">
        <v>1063</v>
      </c>
      <c r="B25" s="104">
        <f t="shared" si="1"/>
        <v>704</v>
      </c>
      <c r="C25" s="105">
        <v>2</v>
      </c>
      <c r="D25" s="103" t="s">
        <v>56</v>
      </c>
      <c r="E25" s="105" t="s">
        <v>16</v>
      </c>
      <c r="F25" s="105" t="s">
        <v>17</v>
      </c>
      <c r="G25" s="105">
        <v>3</v>
      </c>
      <c r="H25" s="105"/>
      <c r="I25" s="104"/>
      <c r="J25" s="113">
        <v>50</v>
      </c>
      <c r="K25" s="113">
        <v>50</v>
      </c>
    </row>
    <row r="26" spans="1:12" x14ac:dyDescent="0.25">
      <c r="A26" s="103" t="s">
        <v>1064</v>
      </c>
      <c r="B26" s="104">
        <f t="shared" si="1"/>
        <v>706</v>
      </c>
      <c r="C26" s="105">
        <v>2</v>
      </c>
      <c r="D26" s="103" t="s">
        <v>56</v>
      </c>
      <c r="E26" s="105" t="s">
        <v>16</v>
      </c>
      <c r="F26" s="105" t="s">
        <v>17</v>
      </c>
      <c r="G26" s="105">
        <v>4</v>
      </c>
      <c r="H26" s="105"/>
      <c r="I26" s="104"/>
      <c r="J26" s="113">
        <v>30</v>
      </c>
      <c r="K26" s="113">
        <v>30</v>
      </c>
    </row>
    <row r="27" spans="1:12" x14ac:dyDescent="0.25">
      <c r="A27" s="103" t="s">
        <v>1065</v>
      </c>
      <c r="B27" s="104">
        <f t="shared" si="1"/>
        <v>708</v>
      </c>
      <c r="C27" s="105">
        <v>2</v>
      </c>
      <c r="D27" s="103" t="s">
        <v>56</v>
      </c>
      <c r="E27" s="105" t="s">
        <v>16</v>
      </c>
      <c r="F27" s="105" t="s">
        <v>17</v>
      </c>
      <c r="G27" s="105">
        <v>5</v>
      </c>
      <c r="H27" s="105"/>
      <c r="I27" s="104"/>
      <c r="J27" s="113">
        <v>20</v>
      </c>
      <c r="K27" s="113">
        <v>20</v>
      </c>
    </row>
    <row r="28" spans="1:12" x14ac:dyDescent="0.25">
      <c r="A28" s="97" t="s">
        <v>1066</v>
      </c>
      <c r="B28" s="98">
        <f t="shared" si="1"/>
        <v>710</v>
      </c>
      <c r="C28" s="91">
        <v>2</v>
      </c>
      <c r="D28" s="97" t="s">
        <v>56</v>
      </c>
      <c r="E28" s="91" t="s">
        <v>16</v>
      </c>
      <c r="F28" s="91" t="s">
        <v>17</v>
      </c>
      <c r="G28" s="91">
        <v>6</v>
      </c>
      <c r="H28" s="91"/>
      <c r="I28" s="98"/>
      <c r="J28" s="114"/>
      <c r="K28" s="114"/>
    </row>
    <row r="29" spans="1:12" x14ac:dyDescent="0.25">
      <c r="A29" s="97" t="s">
        <v>1067</v>
      </c>
      <c r="B29" s="98">
        <f t="shared" si="1"/>
        <v>712</v>
      </c>
      <c r="C29" s="92">
        <v>2</v>
      </c>
      <c r="D29" s="97" t="s">
        <v>56</v>
      </c>
      <c r="E29" s="91" t="s">
        <v>16</v>
      </c>
      <c r="F29" s="91" t="s">
        <v>17</v>
      </c>
      <c r="G29" s="91">
        <v>7</v>
      </c>
      <c r="H29" s="91"/>
      <c r="I29" s="98"/>
      <c r="J29" s="114"/>
      <c r="K29" s="114"/>
    </row>
    <row r="30" spans="1:12" s="90" customFormat="1" x14ac:dyDescent="0.25">
      <c r="A30" s="97" t="s">
        <v>1100</v>
      </c>
      <c r="B30" s="116">
        <f t="shared" si="1"/>
        <v>714</v>
      </c>
      <c r="C30" s="92" t="s">
        <v>1100</v>
      </c>
      <c r="D30" s="97" t="s">
        <v>1100</v>
      </c>
      <c r="E30" s="91" t="s">
        <v>1100</v>
      </c>
      <c r="F30" s="91" t="s">
        <v>1100</v>
      </c>
      <c r="G30" s="91" t="s">
        <v>1100</v>
      </c>
      <c r="H30" s="115" t="s">
        <v>1099</v>
      </c>
      <c r="I30" s="98" t="s">
        <v>1100</v>
      </c>
      <c r="J30" s="110" t="s">
        <v>1100</v>
      </c>
      <c r="K30" s="113" t="s">
        <v>1100</v>
      </c>
    </row>
    <row r="31" spans="1:12" x14ac:dyDescent="0.25">
      <c r="A31" s="103" t="s">
        <v>872</v>
      </c>
      <c r="B31" s="104">
        <f t="shared" ref="B31:B41" si="2">B30+C31</f>
        <v>715</v>
      </c>
      <c r="C31" s="105">
        <v>1</v>
      </c>
      <c r="D31" s="103" t="s">
        <v>57</v>
      </c>
      <c r="E31" s="105" t="s">
        <v>16</v>
      </c>
      <c r="F31" s="105" t="s">
        <v>45</v>
      </c>
      <c r="G31" s="105">
        <v>2</v>
      </c>
      <c r="H31" s="105" t="s">
        <v>854</v>
      </c>
      <c r="I31" s="104"/>
      <c r="J31" s="110" t="s">
        <v>1097</v>
      </c>
      <c r="K31" s="113" t="s">
        <v>1098</v>
      </c>
      <c r="L31" s="113" t="s">
        <v>1104</v>
      </c>
    </row>
    <row r="32" spans="1:12" x14ac:dyDescent="0.25">
      <c r="A32" s="103" t="s">
        <v>873</v>
      </c>
      <c r="B32" s="104">
        <f t="shared" si="2"/>
        <v>716</v>
      </c>
      <c r="C32" s="105">
        <v>1</v>
      </c>
      <c r="D32" s="103" t="s">
        <v>57</v>
      </c>
      <c r="E32" s="105" t="s">
        <v>16</v>
      </c>
      <c r="F32" s="105" t="s">
        <v>46</v>
      </c>
      <c r="G32" s="105">
        <v>2</v>
      </c>
      <c r="H32" s="105" t="s">
        <v>854</v>
      </c>
      <c r="I32" s="104"/>
      <c r="J32" s="110" t="s">
        <v>1097</v>
      </c>
      <c r="K32" s="113" t="s">
        <v>1098</v>
      </c>
      <c r="L32" s="113" t="s">
        <v>1105</v>
      </c>
    </row>
    <row r="33" spans="1:12" x14ac:dyDescent="0.25">
      <c r="A33" s="103" t="s">
        <v>874</v>
      </c>
      <c r="B33" s="104">
        <f t="shared" si="2"/>
        <v>717</v>
      </c>
      <c r="C33" s="105">
        <v>1</v>
      </c>
      <c r="D33" s="103" t="s">
        <v>57</v>
      </c>
      <c r="E33" s="105" t="s">
        <v>16</v>
      </c>
      <c r="F33" s="105" t="s">
        <v>45</v>
      </c>
      <c r="G33" s="105">
        <v>3</v>
      </c>
      <c r="H33" s="105" t="s">
        <v>854</v>
      </c>
      <c r="I33" s="104"/>
      <c r="J33" s="110" t="s">
        <v>1097</v>
      </c>
      <c r="K33" s="113" t="s">
        <v>1098</v>
      </c>
      <c r="L33" s="113" t="s">
        <v>1106</v>
      </c>
    </row>
    <row r="34" spans="1:12" x14ac:dyDescent="0.25">
      <c r="A34" s="103" t="s">
        <v>879</v>
      </c>
      <c r="B34" s="104">
        <f t="shared" si="2"/>
        <v>718</v>
      </c>
      <c r="C34" s="105">
        <v>1</v>
      </c>
      <c r="D34" s="103" t="s">
        <v>57</v>
      </c>
      <c r="E34" s="105" t="s">
        <v>16</v>
      </c>
      <c r="F34" s="105" t="s">
        <v>46</v>
      </c>
      <c r="G34" s="105">
        <v>3</v>
      </c>
      <c r="H34" s="105" t="s">
        <v>854</v>
      </c>
      <c r="I34" s="104"/>
      <c r="J34" s="110" t="s">
        <v>1097</v>
      </c>
      <c r="K34" s="113" t="s">
        <v>1098</v>
      </c>
      <c r="L34" s="113" t="s">
        <v>1107</v>
      </c>
    </row>
    <row r="35" spans="1:12" x14ac:dyDescent="0.25">
      <c r="A35" s="103" t="s">
        <v>875</v>
      </c>
      <c r="B35" s="104">
        <f t="shared" si="2"/>
        <v>719</v>
      </c>
      <c r="C35" s="105">
        <v>1</v>
      </c>
      <c r="D35" s="103" t="s">
        <v>57</v>
      </c>
      <c r="E35" s="105" t="s">
        <v>16</v>
      </c>
      <c r="F35" s="105" t="s">
        <v>45</v>
      </c>
      <c r="G35" s="105">
        <v>4</v>
      </c>
      <c r="H35" s="105" t="s">
        <v>854</v>
      </c>
      <c r="I35" s="104"/>
      <c r="J35" s="110" t="s">
        <v>1118</v>
      </c>
      <c r="K35" s="113" t="s">
        <v>1116</v>
      </c>
      <c r="L35" s="113" t="s">
        <v>1108</v>
      </c>
    </row>
    <row r="36" spans="1:12" x14ac:dyDescent="0.25">
      <c r="A36" s="103" t="s">
        <v>876</v>
      </c>
      <c r="B36" s="104">
        <f t="shared" si="2"/>
        <v>720</v>
      </c>
      <c r="C36" s="105">
        <v>1</v>
      </c>
      <c r="D36" s="103" t="s">
        <v>57</v>
      </c>
      <c r="E36" s="105" t="s">
        <v>16</v>
      </c>
      <c r="F36" s="105" t="s">
        <v>46</v>
      </c>
      <c r="G36" s="105">
        <v>4</v>
      </c>
      <c r="H36" s="105" t="s">
        <v>854</v>
      </c>
      <c r="I36" s="104"/>
      <c r="J36" s="110" t="s">
        <v>1118</v>
      </c>
      <c r="K36" s="113" t="s">
        <v>1116</v>
      </c>
      <c r="L36" s="113" t="s">
        <v>1109</v>
      </c>
    </row>
    <row r="37" spans="1:12" x14ac:dyDescent="0.25">
      <c r="A37" s="97" t="s">
        <v>877</v>
      </c>
      <c r="B37" s="98">
        <f t="shared" si="2"/>
        <v>721</v>
      </c>
      <c r="C37" s="91">
        <v>1</v>
      </c>
      <c r="D37" s="97" t="s">
        <v>57</v>
      </c>
      <c r="E37" s="91" t="s">
        <v>16</v>
      </c>
      <c r="F37" s="91" t="s">
        <v>45</v>
      </c>
      <c r="G37" s="91">
        <v>5</v>
      </c>
      <c r="H37" s="91" t="s">
        <v>854</v>
      </c>
      <c r="I37" s="98"/>
      <c r="J37" s="110" t="s">
        <v>1097</v>
      </c>
      <c r="K37" s="113" t="s">
        <v>1098</v>
      </c>
      <c r="L37" s="113" t="s">
        <v>1110</v>
      </c>
    </row>
    <row r="38" spans="1:12" x14ac:dyDescent="0.25">
      <c r="A38" s="97" t="s">
        <v>878</v>
      </c>
      <c r="B38" s="98">
        <f t="shared" si="2"/>
        <v>722</v>
      </c>
      <c r="C38" s="91">
        <v>1</v>
      </c>
      <c r="D38" s="97" t="s">
        <v>57</v>
      </c>
      <c r="E38" s="91" t="s">
        <v>16</v>
      </c>
      <c r="F38" s="91" t="s">
        <v>46</v>
      </c>
      <c r="G38" s="91">
        <v>5</v>
      </c>
      <c r="H38" s="91" t="s">
        <v>854</v>
      </c>
      <c r="I38" s="98"/>
      <c r="J38" s="110" t="s">
        <v>1097</v>
      </c>
      <c r="K38" s="113" t="s">
        <v>1098</v>
      </c>
      <c r="L38" s="113" t="s">
        <v>1111</v>
      </c>
    </row>
    <row r="39" spans="1:12" x14ac:dyDescent="0.25">
      <c r="A39" s="97" t="s">
        <v>880</v>
      </c>
      <c r="B39" s="98">
        <f t="shared" si="2"/>
        <v>723</v>
      </c>
      <c r="C39" s="91">
        <v>1</v>
      </c>
      <c r="D39" s="97" t="s">
        <v>57</v>
      </c>
      <c r="E39" s="91" t="s">
        <v>16</v>
      </c>
      <c r="F39" s="91" t="s">
        <v>45</v>
      </c>
      <c r="G39" s="91">
        <v>6</v>
      </c>
      <c r="H39" s="91" t="s">
        <v>854</v>
      </c>
      <c r="I39" s="98"/>
      <c r="J39" s="110" t="s">
        <v>1117</v>
      </c>
      <c r="K39" s="113" t="s">
        <v>1116</v>
      </c>
      <c r="L39" s="113" t="s">
        <v>1112</v>
      </c>
    </row>
    <row r="40" spans="1:12" x14ac:dyDescent="0.25">
      <c r="A40" s="97" t="s">
        <v>881</v>
      </c>
      <c r="B40" s="98">
        <f t="shared" si="2"/>
        <v>724</v>
      </c>
      <c r="C40" s="91">
        <v>1</v>
      </c>
      <c r="D40" s="97" t="s">
        <v>57</v>
      </c>
      <c r="E40" s="91" t="s">
        <v>16</v>
      </c>
      <c r="F40" s="91" t="s">
        <v>46</v>
      </c>
      <c r="G40" s="91">
        <v>6</v>
      </c>
      <c r="H40" s="91" t="s">
        <v>854</v>
      </c>
      <c r="I40" s="98"/>
      <c r="J40" s="110" t="s">
        <v>1117</v>
      </c>
      <c r="K40" s="113" t="s">
        <v>1116</v>
      </c>
      <c r="L40" s="113" t="s">
        <v>1113</v>
      </c>
    </row>
    <row r="41" spans="1:12" x14ac:dyDescent="0.25">
      <c r="A41" s="97" t="s">
        <v>882</v>
      </c>
      <c r="B41" s="98">
        <f t="shared" si="2"/>
        <v>725</v>
      </c>
      <c r="C41" s="91">
        <v>1</v>
      </c>
      <c r="D41" s="97" t="s">
        <v>57</v>
      </c>
      <c r="E41" s="91" t="s">
        <v>16</v>
      </c>
      <c r="F41" s="91" t="s">
        <v>45</v>
      </c>
      <c r="G41" s="91">
        <v>7</v>
      </c>
      <c r="H41" s="91" t="s">
        <v>854</v>
      </c>
      <c r="I41" s="98"/>
      <c r="J41" s="110" t="s">
        <v>1117</v>
      </c>
      <c r="K41" s="113" t="s">
        <v>1116</v>
      </c>
      <c r="L41" s="113" t="s">
        <v>1114</v>
      </c>
    </row>
    <row r="42" spans="1:12" x14ac:dyDescent="0.25">
      <c r="A42" s="97" t="s">
        <v>883</v>
      </c>
      <c r="B42" s="1" t="s">
        <v>1100</v>
      </c>
      <c r="C42" s="91">
        <v>1</v>
      </c>
      <c r="D42" s="97" t="s">
        <v>57</v>
      </c>
      <c r="E42" s="91" t="s">
        <v>16</v>
      </c>
      <c r="F42" s="91" t="s">
        <v>46</v>
      </c>
      <c r="G42" s="91">
        <v>7</v>
      </c>
      <c r="I42" s="98"/>
      <c r="J42" s="110" t="s">
        <v>1117</v>
      </c>
      <c r="L42" s="113" t="s">
        <v>1115</v>
      </c>
    </row>
    <row r="43" spans="1:12" x14ac:dyDescent="0.25">
      <c r="A43" s="103" t="s">
        <v>884</v>
      </c>
      <c r="B43" s="104">
        <v>900</v>
      </c>
      <c r="C43" s="105">
        <v>1</v>
      </c>
      <c r="D43" s="103" t="s">
        <v>57</v>
      </c>
      <c r="E43" s="105" t="s">
        <v>18</v>
      </c>
      <c r="F43" s="105" t="s">
        <v>19</v>
      </c>
      <c r="G43" s="105">
        <v>1</v>
      </c>
      <c r="H43" s="105" t="s">
        <v>855</v>
      </c>
      <c r="I43" s="104"/>
      <c r="J43" s="117" t="s">
        <v>1102</v>
      </c>
      <c r="K43" s="118" t="s">
        <v>1101</v>
      </c>
    </row>
    <row r="44" spans="1:12" x14ac:dyDescent="0.25">
      <c r="A44" s="103" t="s">
        <v>885</v>
      </c>
      <c r="B44" s="104">
        <f t="shared" ref="B44:B75" si="3">B43+C43</f>
        <v>901</v>
      </c>
      <c r="C44" s="105">
        <v>2</v>
      </c>
      <c r="D44" s="103" t="s">
        <v>56</v>
      </c>
      <c r="E44" s="105" t="s">
        <v>18</v>
      </c>
      <c r="F44" s="105" t="s">
        <v>20</v>
      </c>
      <c r="G44" s="105">
        <v>1</v>
      </c>
      <c r="H44" s="105"/>
      <c r="I44" s="104"/>
      <c r="J44" s="112">
        <v>96</v>
      </c>
      <c r="K44" s="112">
        <v>96</v>
      </c>
    </row>
    <row r="45" spans="1:12" x14ac:dyDescent="0.25">
      <c r="A45" s="103" t="s">
        <v>886</v>
      </c>
      <c r="B45" s="104">
        <f t="shared" si="3"/>
        <v>903</v>
      </c>
      <c r="C45" s="105">
        <v>1</v>
      </c>
      <c r="D45" s="103" t="s">
        <v>57</v>
      </c>
      <c r="E45" s="105" t="s">
        <v>18</v>
      </c>
      <c r="F45" s="105" t="s">
        <v>19</v>
      </c>
      <c r="G45" s="105">
        <v>2</v>
      </c>
      <c r="H45" s="105" t="s">
        <v>855</v>
      </c>
      <c r="I45" s="104"/>
      <c r="J45" s="117" t="s">
        <v>1103</v>
      </c>
      <c r="K45" s="118" t="s">
        <v>1101</v>
      </c>
    </row>
    <row r="46" spans="1:12" x14ac:dyDescent="0.25">
      <c r="A46" s="103" t="s">
        <v>887</v>
      </c>
      <c r="B46" s="104">
        <f t="shared" si="3"/>
        <v>904</v>
      </c>
      <c r="C46" s="105">
        <v>2</v>
      </c>
      <c r="D46" s="103" t="s">
        <v>56</v>
      </c>
      <c r="E46" s="105" t="s">
        <v>18</v>
      </c>
      <c r="F46" s="105" t="s">
        <v>20</v>
      </c>
      <c r="G46" s="105">
        <v>2</v>
      </c>
      <c r="H46" s="105"/>
      <c r="I46" s="104"/>
      <c r="J46" s="119">
        <v>7</v>
      </c>
      <c r="K46" s="119">
        <v>7</v>
      </c>
    </row>
    <row r="47" spans="1:12" x14ac:dyDescent="0.25">
      <c r="A47" s="97" t="s">
        <v>889</v>
      </c>
      <c r="B47" s="98">
        <f t="shared" si="3"/>
        <v>906</v>
      </c>
      <c r="C47" s="91">
        <v>1</v>
      </c>
      <c r="D47" s="97" t="s">
        <v>57</v>
      </c>
      <c r="E47" s="91" t="s">
        <v>18</v>
      </c>
      <c r="F47" s="91" t="s">
        <v>19</v>
      </c>
      <c r="G47" s="91">
        <v>3</v>
      </c>
      <c r="H47" s="91" t="s">
        <v>855</v>
      </c>
      <c r="I47" s="98"/>
    </row>
    <row r="48" spans="1:12" x14ac:dyDescent="0.25">
      <c r="A48" s="97" t="s">
        <v>890</v>
      </c>
      <c r="B48" s="98">
        <f t="shared" si="3"/>
        <v>907</v>
      </c>
      <c r="C48" s="91">
        <v>2</v>
      </c>
      <c r="D48" s="97" t="s">
        <v>56</v>
      </c>
      <c r="E48" s="91" t="s">
        <v>18</v>
      </c>
      <c r="F48" s="91" t="s">
        <v>20</v>
      </c>
      <c r="G48" s="91">
        <v>3</v>
      </c>
      <c r="H48" s="91"/>
      <c r="I48" s="98"/>
    </row>
    <row r="49" spans="1:9" x14ac:dyDescent="0.25">
      <c r="A49" s="97" t="s">
        <v>891</v>
      </c>
      <c r="B49" s="98">
        <f t="shared" si="3"/>
        <v>909</v>
      </c>
      <c r="C49" s="91">
        <v>1</v>
      </c>
      <c r="D49" s="97" t="s">
        <v>57</v>
      </c>
      <c r="E49" s="91" t="s">
        <v>18</v>
      </c>
      <c r="F49" s="91" t="s">
        <v>19</v>
      </c>
      <c r="G49" s="91">
        <v>4</v>
      </c>
      <c r="H49" s="91" t="s">
        <v>855</v>
      </c>
      <c r="I49" s="98"/>
    </row>
    <row r="50" spans="1:9" x14ac:dyDescent="0.25">
      <c r="A50" s="97" t="s">
        <v>892</v>
      </c>
      <c r="B50" s="98">
        <f t="shared" si="3"/>
        <v>910</v>
      </c>
      <c r="C50" s="91">
        <v>2</v>
      </c>
      <c r="D50" s="97" t="s">
        <v>56</v>
      </c>
      <c r="E50" s="91" t="s">
        <v>18</v>
      </c>
      <c r="F50" s="91" t="s">
        <v>20</v>
      </c>
      <c r="G50" s="91">
        <v>4</v>
      </c>
      <c r="H50" s="91"/>
      <c r="I50" s="98"/>
    </row>
    <row r="51" spans="1:9" x14ac:dyDescent="0.25">
      <c r="A51" s="97" t="s">
        <v>893</v>
      </c>
      <c r="B51" s="98">
        <f t="shared" si="3"/>
        <v>912</v>
      </c>
      <c r="C51" s="91">
        <v>1</v>
      </c>
      <c r="D51" s="97" t="s">
        <v>57</v>
      </c>
      <c r="E51" s="91" t="s">
        <v>18</v>
      </c>
      <c r="F51" s="91" t="s">
        <v>19</v>
      </c>
      <c r="G51" s="91">
        <v>5</v>
      </c>
      <c r="H51" s="91" t="s">
        <v>855</v>
      </c>
      <c r="I51" s="98"/>
    </row>
    <row r="52" spans="1:9" x14ac:dyDescent="0.25">
      <c r="A52" s="97" t="s">
        <v>894</v>
      </c>
      <c r="B52" s="98">
        <f t="shared" si="3"/>
        <v>913</v>
      </c>
      <c r="C52" s="91">
        <v>2</v>
      </c>
      <c r="D52" s="97" t="s">
        <v>56</v>
      </c>
      <c r="E52" s="91" t="s">
        <v>18</v>
      </c>
      <c r="F52" s="91" t="s">
        <v>20</v>
      </c>
      <c r="G52" s="91">
        <v>5</v>
      </c>
      <c r="H52" s="91"/>
      <c r="I52" s="98"/>
    </row>
    <row r="53" spans="1:9" x14ac:dyDescent="0.25">
      <c r="A53" s="97" t="s">
        <v>895</v>
      </c>
      <c r="B53" s="98">
        <f t="shared" si="3"/>
        <v>915</v>
      </c>
      <c r="C53" s="91">
        <v>1</v>
      </c>
      <c r="D53" s="97" t="s">
        <v>57</v>
      </c>
      <c r="E53" s="91" t="s">
        <v>18</v>
      </c>
      <c r="F53" s="91" t="s">
        <v>19</v>
      </c>
      <c r="G53" s="91">
        <v>6</v>
      </c>
      <c r="H53" s="91" t="s">
        <v>855</v>
      </c>
      <c r="I53" s="98"/>
    </row>
    <row r="54" spans="1:9" x14ac:dyDescent="0.25">
      <c r="A54" s="97" t="s">
        <v>896</v>
      </c>
      <c r="B54" s="98">
        <f t="shared" si="3"/>
        <v>916</v>
      </c>
      <c r="C54" s="91">
        <v>2</v>
      </c>
      <c r="D54" s="97" t="s">
        <v>56</v>
      </c>
      <c r="E54" s="91" t="s">
        <v>18</v>
      </c>
      <c r="F54" s="91" t="s">
        <v>20</v>
      </c>
      <c r="G54" s="91">
        <v>6</v>
      </c>
      <c r="H54" s="91"/>
      <c r="I54" s="98"/>
    </row>
    <row r="55" spans="1:9" x14ac:dyDescent="0.25">
      <c r="A55" s="97" t="s">
        <v>897</v>
      </c>
      <c r="B55" s="98">
        <f t="shared" si="3"/>
        <v>918</v>
      </c>
      <c r="C55" s="91">
        <v>1</v>
      </c>
      <c r="D55" s="97" t="s">
        <v>57</v>
      </c>
      <c r="E55" s="91" t="s">
        <v>18</v>
      </c>
      <c r="F55" s="91" t="s">
        <v>19</v>
      </c>
      <c r="G55" s="91">
        <v>7</v>
      </c>
      <c r="H55" s="91" t="s">
        <v>855</v>
      </c>
      <c r="I55" s="98"/>
    </row>
    <row r="56" spans="1:9" x14ac:dyDescent="0.25">
      <c r="A56" s="97" t="s">
        <v>898</v>
      </c>
      <c r="B56" s="98">
        <f t="shared" si="3"/>
        <v>919</v>
      </c>
      <c r="C56" s="91">
        <v>2</v>
      </c>
      <c r="D56" s="97" t="s">
        <v>56</v>
      </c>
      <c r="E56" s="91" t="s">
        <v>18</v>
      </c>
      <c r="F56" s="91" t="s">
        <v>20</v>
      </c>
      <c r="G56" s="91">
        <v>7</v>
      </c>
      <c r="H56" s="91"/>
      <c r="I56" s="98"/>
    </row>
    <row r="57" spans="1:9" x14ac:dyDescent="0.25">
      <c r="A57" s="97" t="s">
        <v>899</v>
      </c>
      <c r="B57" s="98">
        <f t="shared" si="3"/>
        <v>921</v>
      </c>
      <c r="C57" s="91">
        <v>1</v>
      </c>
      <c r="D57" s="97" t="s">
        <v>57</v>
      </c>
      <c r="E57" s="91" t="s">
        <v>18</v>
      </c>
      <c r="F57" s="91" t="s">
        <v>19</v>
      </c>
      <c r="G57" s="91">
        <v>8</v>
      </c>
      <c r="H57" s="91" t="s">
        <v>855</v>
      </c>
      <c r="I57" s="98"/>
    </row>
    <row r="58" spans="1:9" x14ac:dyDescent="0.25">
      <c r="A58" s="97" t="s">
        <v>900</v>
      </c>
      <c r="B58" s="98">
        <f t="shared" si="3"/>
        <v>922</v>
      </c>
      <c r="C58" s="91">
        <v>2</v>
      </c>
      <c r="D58" s="97" t="s">
        <v>56</v>
      </c>
      <c r="E58" s="91" t="s">
        <v>18</v>
      </c>
      <c r="F58" s="91" t="s">
        <v>20</v>
      </c>
      <c r="G58" s="91">
        <v>8</v>
      </c>
      <c r="H58" s="91"/>
      <c r="I58" s="98"/>
    </row>
    <row r="59" spans="1:9" x14ac:dyDescent="0.25">
      <c r="A59" s="97" t="s">
        <v>901</v>
      </c>
      <c r="B59" s="98">
        <f t="shared" si="3"/>
        <v>924</v>
      </c>
      <c r="C59" s="91">
        <v>1</v>
      </c>
      <c r="D59" s="97" t="s">
        <v>57</v>
      </c>
      <c r="E59" s="91" t="s">
        <v>18</v>
      </c>
      <c r="F59" s="91" t="s">
        <v>19</v>
      </c>
      <c r="G59" s="91">
        <v>9</v>
      </c>
      <c r="H59" s="91" t="s">
        <v>855</v>
      </c>
      <c r="I59" s="98"/>
    </row>
    <row r="60" spans="1:9" x14ac:dyDescent="0.25">
      <c r="A60" s="97" t="s">
        <v>902</v>
      </c>
      <c r="B60" s="98">
        <f t="shared" si="3"/>
        <v>925</v>
      </c>
      <c r="C60" s="91">
        <v>2</v>
      </c>
      <c r="D60" s="97" t="s">
        <v>56</v>
      </c>
      <c r="E60" s="91" t="s">
        <v>18</v>
      </c>
      <c r="F60" s="91" t="s">
        <v>20</v>
      </c>
      <c r="G60" s="91">
        <v>9</v>
      </c>
      <c r="H60" s="91"/>
      <c r="I60" s="98"/>
    </row>
    <row r="61" spans="1:9" x14ac:dyDescent="0.25">
      <c r="A61" s="97" t="s">
        <v>903</v>
      </c>
      <c r="B61" s="98">
        <f t="shared" si="3"/>
        <v>927</v>
      </c>
      <c r="C61" s="91">
        <v>1</v>
      </c>
      <c r="D61" s="97" t="s">
        <v>57</v>
      </c>
      <c r="E61" s="91" t="s">
        <v>18</v>
      </c>
      <c r="F61" s="91" t="s">
        <v>19</v>
      </c>
      <c r="G61" s="91">
        <v>10</v>
      </c>
      <c r="H61" s="91" t="s">
        <v>855</v>
      </c>
      <c r="I61" s="98"/>
    </row>
    <row r="62" spans="1:9" x14ac:dyDescent="0.25">
      <c r="A62" s="97" t="s">
        <v>904</v>
      </c>
      <c r="B62" s="98">
        <f t="shared" si="3"/>
        <v>928</v>
      </c>
      <c r="C62" s="91">
        <v>2</v>
      </c>
      <c r="D62" s="97" t="s">
        <v>56</v>
      </c>
      <c r="E62" s="91" t="s">
        <v>18</v>
      </c>
      <c r="F62" s="91" t="s">
        <v>20</v>
      </c>
      <c r="G62" s="91">
        <v>10</v>
      </c>
      <c r="H62" s="91"/>
      <c r="I62" s="98"/>
    </row>
    <row r="63" spans="1:9" x14ac:dyDescent="0.25">
      <c r="A63" s="97" t="s">
        <v>905</v>
      </c>
      <c r="B63" s="98">
        <f t="shared" si="3"/>
        <v>930</v>
      </c>
      <c r="C63" s="91">
        <v>1</v>
      </c>
      <c r="D63" s="97" t="s">
        <v>57</v>
      </c>
      <c r="E63" s="91" t="s">
        <v>18</v>
      </c>
      <c r="F63" s="91" t="s">
        <v>19</v>
      </c>
      <c r="G63" s="91">
        <v>11</v>
      </c>
      <c r="H63" s="91" t="s">
        <v>855</v>
      </c>
      <c r="I63" s="98"/>
    </row>
    <row r="64" spans="1:9" x14ac:dyDescent="0.25">
      <c r="A64" s="97" t="s">
        <v>906</v>
      </c>
      <c r="B64" s="98">
        <f t="shared" si="3"/>
        <v>931</v>
      </c>
      <c r="C64" s="91">
        <v>2</v>
      </c>
      <c r="D64" s="97" t="s">
        <v>56</v>
      </c>
      <c r="E64" s="91" t="s">
        <v>18</v>
      </c>
      <c r="F64" s="91" t="s">
        <v>20</v>
      </c>
      <c r="G64" s="91">
        <v>11</v>
      </c>
      <c r="H64" s="91"/>
      <c r="I64" s="98"/>
    </row>
    <row r="65" spans="1:9" x14ac:dyDescent="0.25">
      <c r="A65" s="97" t="s">
        <v>907</v>
      </c>
      <c r="B65" s="98">
        <f t="shared" si="3"/>
        <v>933</v>
      </c>
      <c r="C65" s="91">
        <v>1</v>
      </c>
      <c r="D65" s="97" t="s">
        <v>57</v>
      </c>
      <c r="E65" s="91" t="s">
        <v>18</v>
      </c>
      <c r="F65" s="91" t="s">
        <v>19</v>
      </c>
      <c r="G65" s="91">
        <v>12</v>
      </c>
      <c r="H65" s="91" t="s">
        <v>855</v>
      </c>
      <c r="I65" s="98"/>
    </row>
    <row r="66" spans="1:9" x14ac:dyDescent="0.25">
      <c r="A66" s="97" t="s">
        <v>908</v>
      </c>
      <c r="B66" s="98">
        <f t="shared" si="3"/>
        <v>934</v>
      </c>
      <c r="C66" s="91">
        <v>2</v>
      </c>
      <c r="D66" s="97" t="s">
        <v>56</v>
      </c>
      <c r="E66" s="91" t="s">
        <v>18</v>
      </c>
      <c r="F66" s="91" t="s">
        <v>20</v>
      </c>
      <c r="G66" s="91">
        <v>12</v>
      </c>
      <c r="H66" s="91"/>
      <c r="I66" s="98"/>
    </row>
    <row r="67" spans="1:9" x14ac:dyDescent="0.25">
      <c r="A67" s="97" t="s">
        <v>909</v>
      </c>
      <c r="B67" s="98">
        <f t="shared" si="3"/>
        <v>936</v>
      </c>
      <c r="C67" s="91">
        <v>1</v>
      </c>
      <c r="D67" s="97" t="s">
        <v>57</v>
      </c>
      <c r="E67" s="91" t="s">
        <v>18</v>
      </c>
      <c r="F67" s="91" t="s">
        <v>19</v>
      </c>
      <c r="G67" s="91">
        <v>13</v>
      </c>
      <c r="H67" s="91" t="s">
        <v>855</v>
      </c>
      <c r="I67" s="98"/>
    </row>
    <row r="68" spans="1:9" x14ac:dyDescent="0.25">
      <c r="A68" s="97" t="s">
        <v>910</v>
      </c>
      <c r="B68" s="98">
        <f t="shared" si="3"/>
        <v>937</v>
      </c>
      <c r="C68" s="91">
        <v>2</v>
      </c>
      <c r="D68" s="97" t="s">
        <v>56</v>
      </c>
      <c r="E68" s="91" t="s">
        <v>18</v>
      </c>
      <c r="F68" s="91" t="s">
        <v>20</v>
      </c>
      <c r="G68" s="91">
        <v>13</v>
      </c>
      <c r="H68" s="91"/>
      <c r="I68" s="98"/>
    </row>
    <row r="69" spans="1:9" x14ac:dyDescent="0.25">
      <c r="A69" s="97" t="s">
        <v>911</v>
      </c>
      <c r="B69" s="98">
        <f t="shared" si="3"/>
        <v>939</v>
      </c>
      <c r="C69" s="91">
        <v>1</v>
      </c>
      <c r="D69" s="97" t="s">
        <v>57</v>
      </c>
      <c r="E69" s="91" t="s">
        <v>18</v>
      </c>
      <c r="F69" s="91" t="s">
        <v>19</v>
      </c>
      <c r="G69" s="91">
        <v>14</v>
      </c>
      <c r="H69" s="91" t="s">
        <v>855</v>
      </c>
      <c r="I69" s="98"/>
    </row>
    <row r="70" spans="1:9" x14ac:dyDescent="0.25">
      <c r="A70" s="97" t="s">
        <v>912</v>
      </c>
      <c r="B70" s="98">
        <f t="shared" si="3"/>
        <v>940</v>
      </c>
      <c r="C70" s="91">
        <v>2</v>
      </c>
      <c r="D70" s="97" t="s">
        <v>56</v>
      </c>
      <c r="E70" s="91" t="s">
        <v>18</v>
      </c>
      <c r="F70" s="91" t="s">
        <v>20</v>
      </c>
      <c r="G70" s="91">
        <v>14</v>
      </c>
      <c r="H70" s="91"/>
      <c r="I70" s="98"/>
    </row>
    <row r="71" spans="1:9" x14ac:dyDescent="0.25">
      <c r="A71" s="97" t="s">
        <v>913</v>
      </c>
      <c r="B71" s="98">
        <f t="shared" si="3"/>
        <v>942</v>
      </c>
      <c r="C71" s="91">
        <v>1</v>
      </c>
      <c r="D71" s="97" t="s">
        <v>57</v>
      </c>
      <c r="E71" s="91" t="s">
        <v>18</v>
      </c>
      <c r="F71" s="91" t="s">
        <v>19</v>
      </c>
      <c r="G71" s="91">
        <v>15</v>
      </c>
      <c r="H71" s="91" t="s">
        <v>855</v>
      </c>
      <c r="I71" s="98"/>
    </row>
    <row r="72" spans="1:9" x14ac:dyDescent="0.25">
      <c r="A72" s="97" t="s">
        <v>914</v>
      </c>
      <c r="B72" s="98">
        <f t="shared" si="3"/>
        <v>943</v>
      </c>
      <c r="C72" s="91">
        <v>2</v>
      </c>
      <c r="D72" s="97" t="s">
        <v>56</v>
      </c>
      <c r="E72" s="91" t="s">
        <v>18</v>
      </c>
      <c r="F72" s="91" t="s">
        <v>20</v>
      </c>
      <c r="G72" s="91">
        <v>15</v>
      </c>
      <c r="H72" s="91"/>
      <c r="I72" s="98"/>
    </row>
    <row r="73" spans="1:9" x14ac:dyDescent="0.25">
      <c r="A73" s="97" t="s">
        <v>915</v>
      </c>
      <c r="B73" s="98">
        <f t="shared" si="3"/>
        <v>945</v>
      </c>
      <c r="C73" s="91">
        <v>1</v>
      </c>
      <c r="D73" s="97" t="s">
        <v>57</v>
      </c>
      <c r="E73" s="91" t="s">
        <v>18</v>
      </c>
      <c r="F73" s="91" t="s">
        <v>19</v>
      </c>
      <c r="G73" s="91">
        <v>16</v>
      </c>
      <c r="H73" s="91" t="s">
        <v>855</v>
      </c>
      <c r="I73" s="98"/>
    </row>
    <row r="74" spans="1:9" x14ac:dyDescent="0.25">
      <c r="A74" s="97" t="s">
        <v>916</v>
      </c>
      <c r="B74" s="98">
        <f t="shared" si="3"/>
        <v>946</v>
      </c>
      <c r="C74" s="91">
        <v>2</v>
      </c>
      <c r="D74" s="97" t="s">
        <v>56</v>
      </c>
      <c r="E74" s="91" t="s">
        <v>18</v>
      </c>
      <c r="F74" s="91" t="s">
        <v>20</v>
      </c>
      <c r="G74" s="91">
        <v>16</v>
      </c>
      <c r="H74" s="91"/>
      <c r="I74" s="98"/>
    </row>
    <row r="75" spans="1:9" x14ac:dyDescent="0.25">
      <c r="A75" s="97" t="s">
        <v>917</v>
      </c>
      <c r="B75" s="98">
        <f t="shared" si="3"/>
        <v>948</v>
      </c>
      <c r="C75" s="91">
        <v>1</v>
      </c>
      <c r="D75" s="97" t="s">
        <v>57</v>
      </c>
      <c r="E75" s="91" t="s">
        <v>18</v>
      </c>
      <c r="F75" s="91" t="s">
        <v>19</v>
      </c>
      <c r="G75" s="91">
        <v>17</v>
      </c>
      <c r="H75" s="91" t="s">
        <v>855</v>
      </c>
      <c r="I75" s="98"/>
    </row>
    <row r="76" spans="1:9" x14ac:dyDescent="0.25">
      <c r="A76" s="97" t="s">
        <v>918</v>
      </c>
      <c r="B76" s="98">
        <f t="shared" ref="B76:B107" si="4">B75+C75</f>
        <v>949</v>
      </c>
      <c r="C76" s="91">
        <v>2</v>
      </c>
      <c r="D76" s="97" t="s">
        <v>56</v>
      </c>
      <c r="E76" s="91" t="s">
        <v>18</v>
      </c>
      <c r="F76" s="91" t="s">
        <v>20</v>
      </c>
      <c r="G76" s="91">
        <v>17</v>
      </c>
      <c r="H76" s="91"/>
      <c r="I76" s="98"/>
    </row>
    <row r="77" spans="1:9" x14ac:dyDescent="0.25">
      <c r="A77" s="97" t="s">
        <v>919</v>
      </c>
      <c r="B77" s="98">
        <f t="shared" si="4"/>
        <v>951</v>
      </c>
      <c r="C77" s="91">
        <v>1</v>
      </c>
      <c r="D77" s="97" t="s">
        <v>57</v>
      </c>
      <c r="E77" s="91" t="s">
        <v>18</v>
      </c>
      <c r="F77" s="91" t="s">
        <v>19</v>
      </c>
      <c r="G77" s="91">
        <v>18</v>
      </c>
      <c r="H77" s="91" t="s">
        <v>855</v>
      </c>
      <c r="I77" s="98"/>
    </row>
    <row r="78" spans="1:9" x14ac:dyDescent="0.25">
      <c r="A78" s="97" t="s">
        <v>943</v>
      </c>
      <c r="B78" s="98">
        <f t="shared" si="4"/>
        <v>952</v>
      </c>
      <c r="C78" s="91">
        <v>2</v>
      </c>
      <c r="D78" s="97" t="s">
        <v>56</v>
      </c>
      <c r="E78" s="91" t="s">
        <v>18</v>
      </c>
      <c r="F78" s="91" t="s">
        <v>20</v>
      </c>
      <c r="G78" s="91">
        <v>18</v>
      </c>
      <c r="H78" s="91"/>
      <c r="I78" s="98"/>
    </row>
    <row r="79" spans="1:9" x14ac:dyDescent="0.25">
      <c r="A79" s="97" t="s">
        <v>944</v>
      </c>
      <c r="B79" s="98">
        <f t="shared" si="4"/>
        <v>954</v>
      </c>
      <c r="C79" s="91">
        <v>1</v>
      </c>
      <c r="D79" s="97" t="s">
        <v>57</v>
      </c>
      <c r="E79" s="91" t="s">
        <v>18</v>
      </c>
      <c r="F79" s="91" t="s">
        <v>19</v>
      </c>
      <c r="G79" s="91">
        <v>19</v>
      </c>
      <c r="H79" s="91" t="s">
        <v>855</v>
      </c>
      <c r="I79" s="98"/>
    </row>
    <row r="80" spans="1:9" x14ac:dyDescent="0.25">
      <c r="A80" s="97" t="s">
        <v>920</v>
      </c>
      <c r="B80" s="98">
        <f t="shared" si="4"/>
        <v>955</v>
      </c>
      <c r="C80" s="91">
        <v>2</v>
      </c>
      <c r="D80" s="97" t="s">
        <v>56</v>
      </c>
      <c r="E80" s="91" t="s">
        <v>18</v>
      </c>
      <c r="F80" s="91" t="s">
        <v>20</v>
      </c>
      <c r="G80" s="91">
        <v>19</v>
      </c>
      <c r="H80" s="91"/>
      <c r="I80" s="98"/>
    </row>
    <row r="81" spans="1:9" x14ac:dyDescent="0.25">
      <c r="A81" s="97" t="s">
        <v>921</v>
      </c>
      <c r="B81" s="98">
        <f t="shared" si="4"/>
        <v>957</v>
      </c>
      <c r="C81" s="91">
        <v>1</v>
      </c>
      <c r="D81" s="97" t="s">
        <v>57</v>
      </c>
      <c r="E81" s="91" t="s">
        <v>18</v>
      </c>
      <c r="F81" s="91" t="s">
        <v>19</v>
      </c>
      <c r="G81" s="91">
        <v>20</v>
      </c>
      <c r="H81" s="91" t="s">
        <v>855</v>
      </c>
      <c r="I81" s="98"/>
    </row>
    <row r="82" spans="1:9" x14ac:dyDescent="0.25">
      <c r="A82" s="97" t="s">
        <v>922</v>
      </c>
      <c r="B82" s="98">
        <f t="shared" si="4"/>
        <v>958</v>
      </c>
      <c r="C82" s="91">
        <v>2</v>
      </c>
      <c r="D82" s="97" t="s">
        <v>56</v>
      </c>
      <c r="E82" s="91" t="s">
        <v>18</v>
      </c>
      <c r="F82" s="91" t="s">
        <v>20</v>
      </c>
      <c r="G82" s="91">
        <v>20</v>
      </c>
      <c r="H82" s="91"/>
      <c r="I82" s="98"/>
    </row>
    <row r="83" spans="1:9" x14ac:dyDescent="0.25">
      <c r="A83" s="97" t="s">
        <v>923</v>
      </c>
      <c r="B83" s="98">
        <f t="shared" si="4"/>
        <v>960</v>
      </c>
      <c r="C83" s="91">
        <v>1</v>
      </c>
      <c r="D83" s="97" t="s">
        <v>57</v>
      </c>
      <c r="E83" s="91" t="s">
        <v>18</v>
      </c>
      <c r="F83" s="91" t="s">
        <v>19</v>
      </c>
      <c r="G83" s="91">
        <v>21</v>
      </c>
      <c r="H83" s="91" t="s">
        <v>855</v>
      </c>
      <c r="I83" s="98"/>
    </row>
    <row r="84" spans="1:9" x14ac:dyDescent="0.25">
      <c r="A84" s="97" t="s">
        <v>924</v>
      </c>
      <c r="B84" s="98">
        <f t="shared" si="4"/>
        <v>961</v>
      </c>
      <c r="C84" s="91">
        <v>2</v>
      </c>
      <c r="D84" s="97" t="s">
        <v>56</v>
      </c>
      <c r="E84" s="91" t="s">
        <v>18</v>
      </c>
      <c r="F84" s="91" t="s">
        <v>20</v>
      </c>
      <c r="G84" s="91">
        <v>21</v>
      </c>
      <c r="H84" s="91"/>
      <c r="I84" s="98"/>
    </row>
    <row r="85" spans="1:9" x14ac:dyDescent="0.25">
      <c r="A85" s="97" t="s">
        <v>925</v>
      </c>
      <c r="B85" s="98">
        <f t="shared" si="4"/>
        <v>963</v>
      </c>
      <c r="C85" s="91">
        <v>1</v>
      </c>
      <c r="D85" s="97" t="s">
        <v>57</v>
      </c>
      <c r="E85" s="91" t="s">
        <v>18</v>
      </c>
      <c r="F85" s="91" t="s">
        <v>19</v>
      </c>
      <c r="G85" s="91">
        <v>22</v>
      </c>
      <c r="H85" s="91" t="s">
        <v>855</v>
      </c>
      <c r="I85" s="98"/>
    </row>
    <row r="86" spans="1:9" x14ac:dyDescent="0.25">
      <c r="A86" s="97" t="s">
        <v>926</v>
      </c>
      <c r="B86" s="98">
        <f t="shared" si="4"/>
        <v>964</v>
      </c>
      <c r="C86" s="91">
        <v>2</v>
      </c>
      <c r="D86" s="97" t="s">
        <v>56</v>
      </c>
      <c r="E86" s="91" t="s">
        <v>18</v>
      </c>
      <c r="F86" s="91" t="s">
        <v>20</v>
      </c>
      <c r="G86" s="91">
        <v>22</v>
      </c>
      <c r="H86" s="91"/>
      <c r="I86" s="98"/>
    </row>
    <row r="87" spans="1:9" x14ac:dyDescent="0.25">
      <c r="A87" s="97" t="s">
        <v>927</v>
      </c>
      <c r="B87" s="98">
        <f t="shared" si="4"/>
        <v>966</v>
      </c>
      <c r="C87" s="91">
        <v>1</v>
      </c>
      <c r="D87" s="97" t="s">
        <v>57</v>
      </c>
      <c r="E87" s="91" t="s">
        <v>18</v>
      </c>
      <c r="F87" s="91" t="s">
        <v>19</v>
      </c>
      <c r="G87" s="91">
        <v>23</v>
      </c>
      <c r="H87" s="91" t="s">
        <v>855</v>
      </c>
      <c r="I87" s="98"/>
    </row>
    <row r="88" spans="1:9" x14ac:dyDescent="0.25">
      <c r="A88" s="97" t="s">
        <v>928</v>
      </c>
      <c r="B88" s="98">
        <f t="shared" si="4"/>
        <v>967</v>
      </c>
      <c r="C88" s="91">
        <v>2</v>
      </c>
      <c r="D88" s="97" t="s">
        <v>56</v>
      </c>
      <c r="E88" s="91" t="s">
        <v>18</v>
      </c>
      <c r="F88" s="91" t="s">
        <v>20</v>
      </c>
      <c r="G88" s="91">
        <v>23</v>
      </c>
      <c r="H88" s="91"/>
      <c r="I88" s="98"/>
    </row>
    <row r="89" spans="1:9" x14ac:dyDescent="0.25">
      <c r="A89" s="97" t="s">
        <v>929</v>
      </c>
      <c r="B89" s="98">
        <f t="shared" si="4"/>
        <v>969</v>
      </c>
      <c r="C89" s="91">
        <v>1</v>
      </c>
      <c r="D89" s="97" t="s">
        <v>57</v>
      </c>
      <c r="E89" s="91" t="s">
        <v>18</v>
      </c>
      <c r="F89" s="91" t="s">
        <v>19</v>
      </c>
      <c r="G89" s="91">
        <v>24</v>
      </c>
      <c r="H89" s="91" t="s">
        <v>855</v>
      </c>
      <c r="I89" s="98"/>
    </row>
    <row r="90" spans="1:9" x14ac:dyDescent="0.25">
      <c r="A90" s="97" t="s">
        <v>930</v>
      </c>
      <c r="B90" s="98">
        <f t="shared" si="4"/>
        <v>970</v>
      </c>
      <c r="C90" s="91">
        <v>2</v>
      </c>
      <c r="D90" s="97" t="s">
        <v>56</v>
      </c>
      <c r="E90" s="91" t="s">
        <v>18</v>
      </c>
      <c r="F90" s="91" t="s">
        <v>20</v>
      </c>
      <c r="G90" s="91">
        <v>24</v>
      </c>
      <c r="H90" s="91"/>
      <c r="I90" s="98"/>
    </row>
    <row r="91" spans="1:9" x14ac:dyDescent="0.25">
      <c r="A91" s="97" t="s">
        <v>931</v>
      </c>
      <c r="B91" s="98">
        <f t="shared" si="4"/>
        <v>972</v>
      </c>
      <c r="C91" s="91">
        <v>1</v>
      </c>
      <c r="D91" s="97" t="s">
        <v>57</v>
      </c>
      <c r="E91" s="91" t="s">
        <v>18</v>
      </c>
      <c r="F91" s="91" t="s">
        <v>19</v>
      </c>
      <c r="G91" s="91">
        <v>25</v>
      </c>
      <c r="H91" s="91" t="s">
        <v>855</v>
      </c>
      <c r="I91" s="98"/>
    </row>
    <row r="92" spans="1:9" x14ac:dyDescent="0.25">
      <c r="A92" s="97" t="s">
        <v>932</v>
      </c>
      <c r="B92" s="98">
        <f t="shared" si="4"/>
        <v>973</v>
      </c>
      <c r="C92" s="91">
        <v>2</v>
      </c>
      <c r="D92" s="97" t="s">
        <v>56</v>
      </c>
      <c r="E92" s="91" t="s">
        <v>18</v>
      </c>
      <c r="F92" s="91" t="s">
        <v>20</v>
      </c>
      <c r="G92" s="91">
        <v>25</v>
      </c>
      <c r="H92" s="91"/>
      <c r="I92" s="98"/>
    </row>
    <row r="93" spans="1:9" x14ac:dyDescent="0.25">
      <c r="A93" s="97" t="s">
        <v>933</v>
      </c>
      <c r="B93" s="98">
        <f t="shared" si="4"/>
        <v>975</v>
      </c>
      <c r="C93" s="91">
        <v>1</v>
      </c>
      <c r="D93" s="97" t="s">
        <v>57</v>
      </c>
      <c r="E93" s="91" t="s">
        <v>18</v>
      </c>
      <c r="F93" s="91" t="s">
        <v>19</v>
      </c>
      <c r="G93" s="91">
        <v>26</v>
      </c>
      <c r="H93" s="91" t="s">
        <v>855</v>
      </c>
      <c r="I93" s="98"/>
    </row>
    <row r="94" spans="1:9" x14ac:dyDescent="0.25">
      <c r="A94" s="97" t="s">
        <v>934</v>
      </c>
      <c r="B94" s="98">
        <f t="shared" si="4"/>
        <v>976</v>
      </c>
      <c r="C94" s="91">
        <v>2</v>
      </c>
      <c r="D94" s="97" t="s">
        <v>56</v>
      </c>
      <c r="E94" s="91" t="s">
        <v>18</v>
      </c>
      <c r="F94" s="91" t="s">
        <v>20</v>
      </c>
      <c r="G94" s="91">
        <v>26</v>
      </c>
      <c r="H94" s="91"/>
      <c r="I94" s="98"/>
    </row>
    <row r="95" spans="1:9" x14ac:dyDescent="0.25">
      <c r="A95" s="97" t="s">
        <v>935</v>
      </c>
      <c r="B95" s="98">
        <f t="shared" si="4"/>
        <v>978</v>
      </c>
      <c r="C95" s="91">
        <v>1</v>
      </c>
      <c r="D95" s="97" t="s">
        <v>57</v>
      </c>
      <c r="E95" s="91" t="s">
        <v>18</v>
      </c>
      <c r="F95" s="91" t="s">
        <v>19</v>
      </c>
      <c r="G95" s="91">
        <v>27</v>
      </c>
      <c r="H95" s="91" t="s">
        <v>855</v>
      </c>
      <c r="I95" s="98"/>
    </row>
    <row r="96" spans="1:9" x14ac:dyDescent="0.25">
      <c r="A96" s="97" t="s">
        <v>936</v>
      </c>
      <c r="B96" s="98">
        <f t="shared" si="4"/>
        <v>979</v>
      </c>
      <c r="C96" s="91">
        <v>2</v>
      </c>
      <c r="D96" s="97" t="s">
        <v>56</v>
      </c>
      <c r="E96" s="91" t="s">
        <v>18</v>
      </c>
      <c r="F96" s="91" t="s">
        <v>20</v>
      </c>
      <c r="G96" s="91">
        <v>27</v>
      </c>
      <c r="H96" s="91"/>
      <c r="I96" s="98"/>
    </row>
    <row r="97" spans="1:9" x14ac:dyDescent="0.25">
      <c r="A97" s="97" t="s">
        <v>937</v>
      </c>
      <c r="B97" s="98">
        <f t="shared" si="4"/>
        <v>981</v>
      </c>
      <c r="C97" s="91">
        <v>1</v>
      </c>
      <c r="D97" s="97" t="s">
        <v>57</v>
      </c>
      <c r="E97" s="91" t="s">
        <v>18</v>
      </c>
      <c r="F97" s="91" t="s">
        <v>19</v>
      </c>
      <c r="G97" s="91">
        <v>28</v>
      </c>
      <c r="H97" s="91" t="s">
        <v>855</v>
      </c>
      <c r="I97" s="98"/>
    </row>
    <row r="98" spans="1:9" x14ac:dyDescent="0.25">
      <c r="A98" s="97" t="s">
        <v>938</v>
      </c>
      <c r="B98" s="98">
        <f t="shared" si="4"/>
        <v>982</v>
      </c>
      <c r="C98" s="91">
        <v>2</v>
      </c>
      <c r="D98" s="97" t="s">
        <v>56</v>
      </c>
      <c r="E98" s="91" t="s">
        <v>18</v>
      </c>
      <c r="F98" s="91" t="s">
        <v>20</v>
      </c>
      <c r="G98" s="91">
        <v>28</v>
      </c>
      <c r="H98" s="91"/>
      <c r="I98" s="98"/>
    </row>
    <row r="99" spans="1:9" x14ac:dyDescent="0.25">
      <c r="A99" s="97" t="s">
        <v>939</v>
      </c>
      <c r="B99" s="98">
        <f t="shared" si="4"/>
        <v>984</v>
      </c>
      <c r="C99" s="91">
        <v>1</v>
      </c>
      <c r="D99" s="97" t="s">
        <v>57</v>
      </c>
      <c r="E99" s="91" t="s">
        <v>18</v>
      </c>
      <c r="F99" s="91" t="s">
        <v>19</v>
      </c>
      <c r="G99" s="91">
        <v>29</v>
      </c>
      <c r="H99" s="91" t="s">
        <v>855</v>
      </c>
      <c r="I99" s="98"/>
    </row>
    <row r="100" spans="1:9" x14ac:dyDescent="0.25">
      <c r="A100" s="97" t="s">
        <v>940</v>
      </c>
      <c r="B100" s="98">
        <f t="shared" si="4"/>
        <v>985</v>
      </c>
      <c r="C100" s="91">
        <v>2</v>
      </c>
      <c r="D100" s="97" t="s">
        <v>56</v>
      </c>
      <c r="E100" s="91" t="s">
        <v>18</v>
      </c>
      <c r="F100" s="91" t="s">
        <v>20</v>
      </c>
      <c r="G100" s="91">
        <v>29</v>
      </c>
      <c r="H100" s="91"/>
      <c r="I100" s="98"/>
    </row>
    <row r="101" spans="1:9" x14ac:dyDescent="0.25">
      <c r="A101" s="97" t="s">
        <v>941</v>
      </c>
      <c r="B101" s="98">
        <f t="shared" si="4"/>
        <v>987</v>
      </c>
      <c r="C101" s="91">
        <v>1</v>
      </c>
      <c r="D101" s="97" t="s">
        <v>57</v>
      </c>
      <c r="E101" s="91" t="s">
        <v>18</v>
      </c>
      <c r="F101" s="91" t="s">
        <v>19</v>
      </c>
      <c r="G101" s="91">
        <v>30</v>
      </c>
      <c r="H101" s="91" t="s">
        <v>855</v>
      </c>
      <c r="I101" s="98"/>
    </row>
    <row r="102" spans="1:9" x14ac:dyDescent="0.25">
      <c r="A102" s="97" t="s">
        <v>942</v>
      </c>
      <c r="B102" s="98">
        <f t="shared" si="4"/>
        <v>988</v>
      </c>
      <c r="C102" s="91">
        <v>2</v>
      </c>
      <c r="D102" s="97" t="s">
        <v>56</v>
      </c>
      <c r="E102" s="91" t="s">
        <v>18</v>
      </c>
      <c r="F102" s="91" t="s">
        <v>20</v>
      </c>
      <c r="G102" s="91">
        <v>30</v>
      </c>
      <c r="H102" s="91"/>
      <c r="I102" s="98"/>
    </row>
    <row r="103" spans="1:9" x14ac:dyDescent="0.25">
      <c r="A103" s="97" t="s">
        <v>945</v>
      </c>
      <c r="B103" s="98">
        <f t="shared" si="4"/>
        <v>990</v>
      </c>
      <c r="C103" s="91">
        <v>1</v>
      </c>
      <c r="D103" s="97" t="s">
        <v>57</v>
      </c>
      <c r="E103" s="91" t="s">
        <v>18</v>
      </c>
      <c r="F103" s="91" t="s">
        <v>19</v>
      </c>
      <c r="G103" s="91">
        <v>31</v>
      </c>
      <c r="H103" s="91" t="s">
        <v>855</v>
      </c>
      <c r="I103" s="98"/>
    </row>
    <row r="104" spans="1:9" x14ac:dyDescent="0.25">
      <c r="A104" s="97" t="s">
        <v>946</v>
      </c>
      <c r="B104" s="98">
        <f t="shared" si="4"/>
        <v>991</v>
      </c>
      <c r="C104" s="91">
        <v>2</v>
      </c>
      <c r="D104" s="97" t="s">
        <v>56</v>
      </c>
      <c r="E104" s="91" t="s">
        <v>18</v>
      </c>
      <c r="F104" s="91" t="s">
        <v>20</v>
      </c>
      <c r="G104" s="91">
        <v>31</v>
      </c>
      <c r="H104" s="91"/>
      <c r="I104" s="98"/>
    </row>
    <row r="105" spans="1:9" x14ac:dyDescent="0.25">
      <c r="A105" s="97" t="s">
        <v>947</v>
      </c>
      <c r="B105" s="98">
        <f t="shared" si="4"/>
        <v>993</v>
      </c>
      <c r="C105" s="91">
        <v>1</v>
      </c>
      <c r="D105" s="97" t="s">
        <v>57</v>
      </c>
      <c r="E105" s="91" t="s">
        <v>18</v>
      </c>
      <c r="F105" s="91" t="s">
        <v>19</v>
      </c>
      <c r="G105" s="91">
        <v>32</v>
      </c>
      <c r="H105" s="91" t="s">
        <v>855</v>
      </c>
      <c r="I105" s="98"/>
    </row>
    <row r="106" spans="1:9" x14ac:dyDescent="0.25">
      <c r="A106" s="97" t="s">
        <v>948</v>
      </c>
      <c r="B106" s="98">
        <f t="shared" si="4"/>
        <v>994</v>
      </c>
      <c r="C106" s="91">
        <v>2</v>
      </c>
      <c r="D106" s="97" t="s">
        <v>56</v>
      </c>
      <c r="E106" s="91" t="s">
        <v>18</v>
      </c>
      <c r="F106" s="91" t="s">
        <v>20</v>
      </c>
      <c r="G106" s="91">
        <v>32</v>
      </c>
      <c r="H106" s="91"/>
      <c r="I106" s="98"/>
    </row>
    <row r="107" spans="1:9" x14ac:dyDescent="0.25">
      <c r="A107" s="97" t="s">
        <v>949</v>
      </c>
      <c r="B107" s="98">
        <f t="shared" si="4"/>
        <v>996</v>
      </c>
      <c r="C107" s="91">
        <v>1</v>
      </c>
      <c r="D107" s="97" t="s">
        <v>57</v>
      </c>
      <c r="E107" s="91" t="s">
        <v>18</v>
      </c>
      <c r="F107" s="91" t="s">
        <v>19</v>
      </c>
      <c r="G107" s="91">
        <v>33</v>
      </c>
      <c r="H107" s="91" t="s">
        <v>855</v>
      </c>
      <c r="I107" s="98"/>
    </row>
    <row r="108" spans="1:9" x14ac:dyDescent="0.25">
      <c r="A108" s="97" t="s">
        <v>950</v>
      </c>
      <c r="B108" s="98">
        <f t="shared" ref="B108:B136" si="5">B107+C107</f>
        <v>997</v>
      </c>
      <c r="C108" s="91">
        <v>2</v>
      </c>
      <c r="D108" s="97" t="s">
        <v>56</v>
      </c>
      <c r="E108" s="91" t="s">
        <v>18</v>
      </c>
      <c r="F108" s="91" t="s">
        <v>20</v>
      </c>
      <c r="G108" s="91">
        <v>33</v>
      </c>
      <c r="H108" s="91"/>
      <c r="I108" s="98"/>
    </row>
    <row r="109" spans="1:9" x14ac:dyDescent="0.25">
      <c r="A109" s="97" t="s">
        <v>951</v>
      </c>
      <c r="B109" s="98">
        <f t="shared" si="5"/>
        <v>999</v>
      </c>
      <c r="C109" s="91">
        <v>1</v>
      </c>
      <c r="D109" s="97" t="s">
        <v>57</v>
      </c>
      <c r="E109" s="91" t="s">
        <v>18</v>
      </c>
      <c r="F109" s="91" t="s">
        <v>19</v>
      </c>
      <c r="G109" s="91">
        <v>34</v>
      </c>
      <c r="H109" s="91" t="s">
        <v>855</v>
      </c>
      <c r="I109" s="98"/>
    </row>
    <row r="110" spans="1:9" x14ac:dyDescent="0.25">
      <c r="A110" s="97" t="s">
        <v>952</v>
      </c>
      <c r="B110" s="98">
        <f t="shared" si="5"/>
        <v>1000</v>
      </c>
      <c r="C110" s="91">
        <v>2</v>
      </c>
      <c r="D110" s="97" t="s">
        <v>56</v>
      </c>
      <c r="E110" s="91" t="s">
        <v>18</v>
      </c>
      <c r="F110" s="91" t="s">
        <v>20</v>
      </c>
      <c r="G110" s="91">
        <v>34</v>
      </c>
      <c r="H110" s="91"/>
      <c r="I110" s="98"/>
    </row>
    <row r="111" spans="1:9" x14ac:dyDescent="0.25">
      <c r="A111" s="97" t="s">
        <v>953</v>
      </c>
      <c r="B111" s="98">
        <f t="shared" si="5"/>
        <v>1002</v>
      </c>
      <c r="C111" s="91">
        <v>1</v>
      </c>
      <c r="D111" s="97" t="s">
        <v>57</v>
      </c>
      <c r="E111" s="91" t="s">
        <v>18</v>
      </c>
      <c r="F111" s="91" t="s">
        <v>19</v>
      </c>
      <c r="G111" s="91">
        <v>35</v>
      </c>
      <c r="H111" s="91" t="s">
        <v>855</v>
      </c>
      <c r="I111" s="98"/>
    </row>
    <row r="112" spans="1:9" x14ac:dyDescent="0.25">
      <c r="A112" s="97" t="s">
        <v>954</v>
      </c>
      <c r="B112" s="98">
        <f t="shared" si="5"/>
        <v>1003</v>
      </c>
      <c r="C112" s="91">
        <v>2</v>
      </c>
      <c r="D112" s="97" t="s">
        <v>56</v>
      </c>
      <c r="E112" s="91" t="s">
        <v>18</v>
      </c>
      <c r="F112" s="91" t="s">
        <v>20</v>
      </c>
      <c r="G112" s="91">
        <v>35</v>
      </c>
      <c r="H112" s="91"/>
      <c r="I112" s="98"/>
    </row>
    <row r="113" spans="1:9" x14ac:dyDescent="0.25">
      <c r="A113" s="97" t="s">
        <v>955</v>
      </c>
      <c r="B113" s="98">
        <f t="shared" si="5"/>
        <v>1005</v>
      </c>
      <c r="C113" s="91">
        <v>1</v>
      </c>
      <c r="D113" s="97" t="s">
        <v>57</v>
      </c>
      <c r="E113" s="91" t="s">
        <v>18</v>
      </c>
      <c r="F113" s="91" t="s">
        <v>19</v>
      </c>
      <c r="G113" s="91">
        <v>36</v>
      </c>
      <c r="H113" s="91" t="s">
        <v>855</v>
      </c>
      <c r="I113" s="98"/>
    </row>
    <row r="114" spans="1:9" x14ac:dyDescent="0.25">
      <c r="A114" s="97" t="s">
        <v>956</v>
      </c>
      <c r="B114" s="98">
        <f t="shared" si="5"/>
        <v>1006</v>
      </c>
      <c r="C114" s="91">
        <v>2</v>
      </c>
      <c r="D114" s="97" t="s">
        <v>56</v>
      </c>
      <c r="E114" s="91" t="s">
        <v>18</v>
      </c>
      <c r="F114" s="91" t="s">
        <v>20</v>
      </c>
      <c r="G114" s="91">
        <v>36</v>
      </c>
      <c r="H114" s="91"/>
      <c r="I114" s="98"/>
    </row>
    <row r="115" spans="1:9" x14ac:dyDescent="0.25">
      <c r="A115" s="97" t="s">
        <v>957</v>
      </c>
      <c r="B115" s="98">
        <f t="shared" si="5"/>
        <v>1008</v>
      </c>
      <c r="C115" s="91">
        <v>1</v>
      </c>
      <c r="D115" s="97" t="s">
        <v>57</v>
      </c>
      <c r="E115" s="91" t="s">
        <v>18</v>
      </c>
      <c r="F115" s="91" t="s">
        <v>19</v>
      </c>
      <c r="G115" s="91">
        <v>37</v>
      </c>
      <c r="H115" s="91" t="s">
        <v>855</v>
      </c>
      <c r="I115" s="98"/>
    </row>
    <row r="116" spans="1:9" x14ac:dyDescent="0.25">
      <c r="A116" s="97" t="s">
        <v>958</v>
      </c>
      <c r="B116" s="98">
        <f t="shared" si="5"/>
        <v>1009</v>
      </c>
      <c r="C116" s="91">
        <v>2</v>
      </c>
      <c r="D116" s="97" t="s">
        <v>56</v>
      </c>
      <c r="E116" s="91" t="s">
        <v>18</v>
      </c>
      <c r="F116" s="91" t="s">
        <v>20</v>
      </c>
      <c r="G116" s="91">
        <v>37</v>
      </c>
      <c r="H116" s="91"/>
      <c r="I116" s="98"/>
    </row>
    <row r="117" spans="1:9" x14ac:dyDescent="0.25">
      <c r="A117" s="97" t="s">
        <v>959</v>
      </c>
      <c r="B117" s="98">
        <f t="shared" si="5"/>
        <v>1011</v>
      </c>
      <c r="C117" s="91">
        <v>1</v>
      </c>
      <c r="D117" s="97" t="s">
        <v>57</v>
      </c>
      <c r="E117" s="91" t="s">
        <v>18</v>
      </c>
      <c r="F117" s="91" t="s">
        <v>19</v>
      </c>
      <c r="G117" s="91">
        <v>38</v>
      </c>
      <c r="H117" s="91" t="s">
        <v>855</v>
      </c>
      <c r="I117" s="98"/>
    </row>
    <row r="118" spans="1:9" x14ac:dyDescent="0.25">
      <c r="A118" s="97" t="s">
        <v>960</v>
      </c>
      <c r="B118" s="98">
        <f t="shared" si="5"/>
        <v>1012</v>
      </c>
      <c r="C118" s="91">
        <v>2</v>
      </c>
      <c r="D118" s="97" t="s">
        <v>56</v>
      </c>
      <c r="E118" s="91" t="s">
        <v>18</v>
      </c>
      <c r="F118" s="91" t="s">
        <v>20</v>
      </c>
      <c r="G118" s="91">
        <v>38</v>
      </c>
      <c r="H118" s="91"/>
      <c r="I118" s="98"/>
    </row>
    <row r="119" spans="1:9" x14ac:dyDescent="0.25">
      <c r="A119" s="97" t="s">
        <v>961</v>
      </c>
      <c r="B119" s="98">
        <f t="shared" si="5"/>
        <v>1014</v>
      </c>
      <c r="C119" s="91">
        <v>1</v>
      </c>
      <c r="D119" s="97" t="s">
        <v>57</v>
      </c>
      <c r="E119" s="91" t="s">
        <v>18</v>
      </c>
      <c r="F119" s="91" t="s">
        <v>19</v>
      </c>
      <c r="G119" s="91">
        <v>39</v>
      </c>
      <c r="H119" s="91" t="s">
        <v>855</v>
      </c>
      <c r="I119" s="98"/>
    </row>
    <row r="120" spans="1:9" x14ac:dyDescent="0.25">
      <c r="A120" s="97" t="s">
        <v>962</v>
      </c>
      <c r="B120" s="98">
        <f t="shared" si="5"/>
        <v>1015</v>
      </c>
      <c r="C120" s="91">
        <v>2</v>
      </c>
      <c r="D120" s="97" t="s">
        <v>56</v>
      </c>
      <c r="E120" s="91" t="s">
        <v>18</v>
      </c>
      <c r="F120" s="91" t="s">
        <v>20</v>
      </c>
      <c r="G120" s="91">
        <v>39</v>
      </c>
      <c r="H120" s="91"/>
      <c r="I120" s="98"/>
    </row>
    <row r="121" spans="1:9" x14ac:dyDescent="0.25">
      <c r="A121" s="97" t="s">
        <v>963</v>
      </c>
      <c r="B121" s="98">
        <f t="shared" si="5"/>
        <v>1017</v>
      </c>
      <c r="C121" s="91">
        <v>1</v>
      </c>
      <c r="D121" s="97" t="s">
        <v>57</v>
      </c>
      <c r="E121" s="91" t="s">
        <v>18</v>
      </c>
      <c r="F121" s="91" t="s">
        <v>19</v>
      </c>
      <c r="G121" s="91">
        <v>40</v>
      </c>
      <c r="H121" s="91" t="s">
        <v>855</v>
      </c>
      <c r="I121" s="98"/>
    </row>
    <row r="122" spans="1:9" x14ac:dyDescent="0.25">
      <c r="A122" s="97" t="s">
        <v>964</v>
      </c>
      <c r="B122" s="98">
        <f t="shared" si="5"/>
        <v>1018</v>
      </c>
      <c r="C122" s="91">
        <v>2</v>
      </c>
      <c r="D122" s="97" t="s">
        <v>56</v>
      </c>
      <c r="E122" s="91" t="s">
        <v>18</v>
      </c>
      <c r="F122" s="91" t="s">
        <v>20</v>
      </c>
      <c r="G122" s="91">
        <v>40</v>
      </c>
      <c r="H122" s="91"/>
      <c r="I122" s="98"/>
    </row>
    <row r="123" spans="1:9" x14ac:dyDescent="0.25">
      <c r="A123" s="97" t="s">
        <v>965</v>
      </c>
      <c r="B123" s="98">
        <f t="shared" si="5"/>
        <v>1020</v>
      </c>
      <c r="C123" s="91">
        <v>1</v>
      </c>
      <c r="D123" s="97" t="s">
        <v>57</v>
      </c>
      <c r="E123" s="91" t="s">
        <v>18</v>
      </c>
      <c r="F123" s="91" t="s">
        <v>19</v>
      </c>
      <c r="G123" s="91">
        <v>41</v>
      </c>
      <c r="H123" s="91" t="s">
        <v>855</v>
      </c>
      <c r="I123" s="98"/>
    </row>
    <row r="124" spans="1:9" x14ac:dyDescent="0.25">
      <c r="A124" s="97" t="s">
        <v>966</v>
      </c>
      <c r="B124" s="98">
        <f t="shared" si="5"/>
        <v>1021</v>
      </c>
      <c r="C124" s="91">
        <v>2</v>
      </c>
      <c r="D124" s="97" t="s">
        <v>56</v>
      </c>
      <c r="E124" s="91" t="s">
        <v>18</v>
      </c>
      <c r="F124" s="91" t="s">
        <v>20</v>
      </c>
      <c r="G124" s="91">
        <v>41</v>
      </c>
      <c r="H124" s="91"/>
      <c r="I124" s="98"/>
    </row>
    <row r="125" spans="1:9" x14ac:dyDescent="0.25">
      <c r="A125" s="97" t="s">
        <v>967</v>
      </c>
      <c r="B125" s="98">
        <f t="shared" si="5"/>
        <v>1023</v>
      </c>
      <c r="C125" s="91">
        <v>1</v>
      </c>
      <c r="D125" s="97" t="s">
        <v>57</v>
      </c>
      <c r="E125" s="91" t="s">
        <v>18</v>
      </c>
      <c r="F125" s="91" t="s">
        <v>19</v>
      </c>
      <c r="G125" s="91">
        <v>42</v>
      </c>
      <c r="H125" s="91" t="s">
        <v>855</v>
      </c>
      <c r="I125" s="98"/>
    </row>
    <row r="126" spans="1:9" x14ac:dyDescent="0.25">
      <c r="A126" s="97" t="s">
        <v>968</v>
      </c>
      <c r="B126" s="98">
        <f t="shared" si="5"/>
        <v>1024</v>
      </c>
      <c r="C126" s="91">
        <v>2</v>
      </c>
      <c r="D126" s="97" t="s">
        <v>56</v>
      </c>
      <c r="E126" s="91" t="s">
        <v>18</v>
      </c>
      <c r="F126" s="91" t="s">
        <v>20</v>
      </c>
      <c r="G126" s="91">
        <v>42</v>
      </c>
      <c r="H126" s="91"/>
      <c r="I126" s="98"/>
    </row>
    <row r="127" spans="1:9" x14ac:dyDescent="0.25">
      <c r="A127" s="97" t="s">
        <v>969</v>
      </c>
      <c r="B127" s="98">
        <f t="shared" si="5"/>
        <v>1026</v>
      </c>
      <c r="C127" s="91">
        <v>1</v>
      </c>
      <c r="D127" s="97" t="s">
        <v>57</v>
      </c>
      <c r="E127" s="91" t="s">
        <v>18</v>
      </c>
      <c r="F127" s="91" t="s">
        <v>19</v>
      </c>
      <c r="G127" s="91">
        <v>43</v>
      </c>
      <c r="H127" s="91" t="s">
        <v>855</v>
      </c>
      <c r="I127" s="98"/>
    </row>
    <row r="128" spans="1:9" x14ac:dyDescent="0.25">
      <c r="A128" s="97" t="s">
        <v>970</v>
      </c>
      <c r="B128" s="98">
        <f t="shared" si="5"/>
        <v>1027</v>
      </c>
      <c r="C128" s="91">
        <v>2</v>
      </c>
      <c r="D128" s="97" t="s">
        <v>56</v>
      </c>
      <c r="E128" s="91" t="s">
        <v>18</v>
      </c>
      <c r="F128" s="91" t="s">
        <v>20</v>
      </c>
      <c r="G128" s="91">
        <v>43</v>
      </c>
      <c r="H128" s="91"/>
      <c r="I128" s="98"/>
    </row>
    <row r="129" spans="1:12" x14ac:dyDescent="0.25">
      <c r="A129" s="97" t="s">
        <v>971</v>
      </c>
      <c r="B129" s="98">
        <f t="shared" si="5"/>
        <v>1029</v>
      </c>
      <c r="C129" s="91">
        <v>1</v>
      </c>
      <c r="D129" s="97" t="s">
        <v>57</v>
      </c>
      <c r="E129" s="91" t="s">
        <v>18</v>
      </c>
      <c r="F129" s="91" t="s">
        <v>19</v>
      </c>
      <c r="G129" s="91">
        <v>44</v>
      </c>
      <c r="H129" s="91" t="s">
        <v>855</v>
      </c>
      <c r="I129" s="98"/>
    </row>
    <row r="130" spans="1:12" x14ac:dyDescent="0.25">
      <c r="A130" s="97" t="s">
        <v>972</v>
      </c>
      <c r="B130" s="98">
        <f t="shared" si="5"/>
        <v>1030</v>
      </c>
      <c r="C130" s="91">
        <v>2</v>
      </c>
      <c r="D130" s="97" t="s">
        <v>56</v>
      </c>
      <c r="E130" s="91" t="s">
        <v>18</v>
      </c>
      <c r="F130" s="91" t="s">
        <v>20</v>
      </c>
      <c r="G130" s="91">
        <v>44</v>
      </c>
      <c r="H130" s="91"/>
      <c r="I130" s="98"/>
    </row>
    <row r="131" spans="1:12" x14ac:dyDescent="0.25">
      <c r="A131" s="97" t="s">
        <v>973</v>
      </c>
      <c r="B131" s="98">
        <f t="shared" si="5"/>
        <v>1032</v>
      </c>
      <c r="C131" s="91">
        <v>1</v>
      </c>
      <c r="D131" s="97" t="s">
        <v>57</v>
      </c>
      <c r="E131" s="91" t="s">
        <v>18</v>
      </c>
      <c r="F131" s="91" t="s">
        <v>19</v>
      </c>
      <c r="G131" s="91">
        <v>45</v>
      </c>
      <c r="H131" s="91" t="s">
        <v>855</v>
      </c>
      <c r="I131" s="98"/>
    </row>
    <row r="132" spans="1:12" x14ac:dyDescent="0.25">
      <c r="A132" s="97" t="s">
        <v>974</v>
      </c>
      <c r="B132" s="98">
        <f t="shared" si="5"/>
        <v>1033</v>
      </c>
      <c r="C132" s="91">
        <v>2</v>
      </c>
      <c r="D132" s="97" t="s">
        <v>56</v>
      </c>
      <c r="E132" s="91" t="s">
        <v>18</v>
      </c>
      <c r="F132" s="91" t="s">
        <v>20</v>
      </c>
      <c r="G132" s="91">
        <v>45</v>
      </c>
      <c r="H132" s="91"/>
      <c r="I132" s="98"/>
    </row>
    <row r="133" spans="1:12" x14ac:dyDescent="0.25">
      <c r="A133" s="97" t="s">
        <v>975</v>
      </c>
      <c r="B133" s="98">
        <f t="shared" si="5"/>
        <v>1035</v>
      </c>
      <c r="C133" s="91">
        <v>1</v>
      </c>
      <c r="D133" s="97" t="s">
        <v>57</v>
      </c>
      <c r="E133" s="91" t="s">
        <v>18</v>
      </c>
      <c r="F133" s="91" t="s">
        <v>19</v>
      </c>
      <c r="G133" s="91">
        <v>46</v>
      </c>
      <c r="H133" s="91" t="s">
        <v>855</v>
      </c>
      <c r="I133" s="98"/>
    </row>
    <row r="134" spans="1:12" x14ac:dyDescent="0.25">
      <c r="A134" s="97" t="s">
        <v>976</v>
      </c>
      <c r="B134" s="98">
        <f t="shared" si="5"/>
        <v>1036</v>
      </c>
      <c r="C134" s="91">
        <v>2</v>
      </c>
      <c r="D134" s="97" t="s">
        <v>56</v>
      </c>
      <c r="E134" s="91" t="s">
        <v>18</v>
      </c>
      <c r="F134" s="91" t="s">
        <v>20</v>
      </c>
      <c r="G134" s="91">
        <v>46</v>
      </c>
      <c r="H134" s="91"/>
      <c r="I134" s="98"/>
    </row>
    <row r="135" spans="1:12" x14ac:dyDescent="0.25">
      <c r="A135" s="97" t="s">
        <v>977</v>
      </c>
      <c r="B135" s="98">
        <f t="shared" si="5"/>
        <v>1038</v>
      </c>
      <c r="C135" s="91">
        <v>1</v>
      </c>
      <c r="D135" s="97" t="s">
        <v>57</v>
      </c>
      <c r="E135" s="91" t="s">
        <v>18</v>
      </c>
      <c r="F135" s="91" t="s">
        <v>19</v>
      </c>
      <c r="G135" s="91">
        <v>47</v>
      </c>
      <c r="H135" s="91" t="s">
        <v>855</v>
      </c>
      <c r="I135" s="98"/>
    </row>
    <row r="136" spans="1:12" x14ac:dyDescent="0.25">
      <c r="A136" s="97" t="s">
        <v>888</v>
      </c>
      <c r="B136" s="98">
        <f t="shared" si="5"/>
        <v>1039</v>
      </c>
      <c r="C136" s="91">
        <v>2</v>
      </c>
      <c r="D136" s="97" t="s">
        <v>56</v>
      </c>
      <c r="E136" s="91" t="s">
        <v>18</v>
      </c>
      <c r="F136" s="91" t="s">
        <v>20</v>
      </c>
      <c r="G136" s="91">
        <v>47</v>
      </c>
      <c r="H136" s="91"/>
      <c r="I136" s="98"/>
    </row>
    <row r="137" spans="1:12" s="90" customFormat="1" x14ac:dyDescent="0.25">
      <c r="A137" s="97"/>
      <c r="B137" s="116">
        <f>B136+C136</f>
        <v>1041</v>
      </c>
      <c r="C137" s="91"/>
      <c r="D137" s="97"/>
      <c r="E137" s="91"/>
      <c r="F137" s="91"/>
      <c r="G137" s="91"/>
      <c r="H137" s="91"/>
      <c r="I137" s="129"/>
    </row>
    <row r="138" spans="1:12" x14ac:dyDescent="0.25">
      <c r="A138" s="103" t="s">
        <v>978</v>
      </c>
      <c r="B138" s="104">
        <f>B137+C138</f>
        <v>1043</v>
      </c>
      <c r="C138" s="105">
        <v>2</v>
      </c>
      <c r="D138" s="103" t="s">
        <v>58</v>
      </c>
      <c r="E138" s="105" t="s">
        <v>18</v>
      </c>
      <c r="F138" s="105" t="s">
        <v>47</v>
      </c>
      <c r="G138" s="105">
        <v>1</v>
      </c>
      <c r="H138" s="105"/>
      <c r="I138" s="125" t="s">
        <v>1087</v>
      </c>
      <c r="J138" s="112">
        <v>427</v>
      </c>
      <c r="K138" s="112" t="s">
        <v>1119</v>
      </c>
      <c r="L138" s="112" t="s">
        <v>1120</v>
      </c>
    </row>
    <row r="139" spans="1:12" x14ac:dyDescent="0.25">
      <c r="A139" s="103" t="s">
        <v>979</v>
      </c>
      <c r="B139" s="104">
        <f>B138+C139</f>
        <v>1045</v>
      </c>
      <c r="C139" s="105">
        <v>2</v>
      </c>
      <c r="D139" s="103" t="s">
        <v>58</v>
      </c>
      <c r="E139" s="105" t="s">
        <v>18</v>
      </c>
      <c r="F139" s="105" t="s">
        <v>47</v>
      </c>
      <c r="G139" s="105">
        <v>2</v>
      </c>
      <c r="H139" s="105"/>
      <c r="I139" s="126"/>
      <c r="J139" s="112">
        <v>810</v>
      </c>
      <c r="K139" s="112" t="s">
        <v>1121</v>
      </c>
      <c r="L139" s="112" t="s">
        <v>1122</v>
      </c>
    </row>
    <row r="140" spans="1:12" x14ac:dyDescent="0.25">
      <c r="A140" s="97" t="s">
        <v>980</v>
      </c>
      <c r="B140" s="98">
        <f>B139+C140</f>
        <v>1047</v>
      </c>
      <c r="C140" s="91">
        <v>2</v>
      </c>
      <c r="D140" s="97" t="s">
        <v>58</v>
      </c>
      <c r="E140" s="91" t="s">
        <v>18</v>
      </c>
      <c r="F140" s="91" t="s">
        <v>47</v>
      </c>
      <c r="G140" s="91">
        <v>3</v>
      </c>
      <c r="H140" s="91"/>
      <c r="I140" s="126"/>
      <c r="J140" s="112">
        <v>405</v>
      </c>
      <c r="K140" s="112" t="s">
        <v>1123</v>
      </c>
      <c r="L140" s="112" t="s">
        <v>1124</v>
      </c>
    </row>
    <row r="141" spans="1:12" x14ac:dyDescent="0.25">
      <c r="A141" s="97" t="s">
        <v>981</v>
      </c>
      <c r="B141" s="98">
        <f>B140+C141</f>
        <v>1049</v>
      </c>
      <c r="C141" s="91">
        <v>2</v>
      </c>
      <c r="D141" s="97" t="s">
        <v>58</v>
      </c>
      <c r="E141" s="91" t="s">
        <v>18</v>
      </c>
      <c r="F141" s="91" t="s">
        <v>47</v>
      </c>
      <c r="G141" s="91">
        <v>4</v>
      </c>
      <c r="H141" s="91"/>
      <c r="I141" s="126"/>
      <c r="J141" s="112">
        <v>405</v>
      </c>
      <c r="K141" s="112" t="s">
        <v>1123</v>
      </c>
      <c r="L141" s="112" t="s">
        <v>1125</v>
      </c>
    </row>
    <row r="142" spans="1:12" x14ac:dyDescent="0.25">
      <c r="A142" s="97" t="s">
        <v>982</v>
      </c>
      <c r="B142" s="98">
        <f>B141+C142</f>
        <v>1051</v>
      </c>
      <c r="C142" s="91">
        <v>2</v>
      </c>
      <c r="D142" s="97" t="s">
        <v>58</v>
      </c>
      <c r="E142" s="91" t="s">
        <v>18</v>
      </c>
      <c r="F142" s="91" t="s">
        <v>47</v>
      </c>
      <c r="G142" s="91">
        <v>5</v>
      </c>
      <c r="H142" s="91"/>
      <c r="I142" s="126"/>
      <c r="J142" s="112">
        <v>486</v>
      </c>
      <c r="K142" s="112" t="s">
        <v>1134</v>
      </c>
      <c r="L142" s="112" t="s">
        <v>1126</v>
      </c>
    </row>
    <row r="143" spans="1:12" x14ac:dyDescent="0.25">
      <c r="A143" s="97" t="s">
        <v>983</v>
      </c>
      <c r="B143" s="98">
        <f>B142+C143</f>
        <v>1053</v>
      </c>
      <c r="C143" s="91">
        <v>2</v>
      </c>
      <c r="D143" s="97" t="s">
        <v>58</v>
      </c>
      <c r="E143" s="91" t="s">
        <v>18</v>
      </c>
      <c r="F143" s="91" t="s">
        <v>47</v>
      </c>
      <c r="G143" s="91">
        <v>6</v>
      </c>
      <c r="H143" s="91"/>
      <c r="I143" s="126"/>
      <c r="J143" s="112">
        <v>486</v>
      </c>
      <c r="K143" s="112" t="s">
        <v>1134</v>
      </c>
      <c r="L143" s="112" t="s">
        <v>1127</v>
      </c>
    </row>
    <row r="144" spans="1:12" x14ac:dyDescent="0.25">
      <c r="A144" s="97" t="s">
        <v>984</v>
      </c>
      <c r="B144" s="98">
        <f>B143+C144</f>
        <v>1055</v>
      </c>
      <c r="C144" s="91">
        <v>2</v>
      </c>
      <c r="D144" s="97" t="s">
        <v>58</v>
      </c>
      <c r="E144" s="91" t="s">
        <v>18</v>
      </c>
      <c r="F144" s="91" t="s">
        <v>47</v>
      </c>
      <c r="G144" s="91">
        <v>7</v>
      </c>
      <c r="H144" s="91"/>
      <c r="I144" s="126"/>
      <c r="J144" s="112">
        <v>405</v>
      </c>
      <c r="K144" s="112" t="s">
        <v>1123</v>
      </c>
      <c r="L144" s="112" t="s">
        <v>1128</v>
      </c>
    </row>
    <row r="145" spans="1:12" x14ac:dyDescent="0.25">
      <c r="A145" s="97" t="s">
        <v>985</v>
      </c>
      <c r="B145" s="98">
        <f>B144+C145</f>
        <v>1057</v>
      </c>
      <c r="C145" s="91">
        <v>2</v>
      </c>
      <c r="D145" s="97" t="s">
        <v>58</v>
      </c>
      <c r="E145" s="91" t="s">
        <v>18</v>
      </c>
      <c r="F145" s="91" t="s">
        <v>47</v>
      </c>
      <c r="G145" s="91">
        <v>8</v>
      </c>
      <c r="H145" s="91"/>
      <c r="I145" s="126"/>
      <c r="J145" s="112">
        <v>405</v>
      </c>
      <c r="K145" s="112" t="s">
        <v>1123</v>
      </c>
      <c r="L145" s="112" t="s">
        <v>1129</v>
      </c>
    </row>
    <row r="146" spans="1:12" x14ac:dyDescent="0.25">
      <c r="A146" s="97" t="s">
        <v>986</v>
      </c>
      <c r="B146" s="98">
        <f>B145+C146</f>
        <v>1059</v>
      </c>
      <c r="C146" s="91">
        <v>2</v>
      </c>
      <c r="D146" s="97" t="s">
        <v>58</v>
      </c>
      <c r="E146" s="91" t="s">
        <v>18</v>
      </c>
      <c r="F146" s="91" t="s">
        <v>47</v>
      </c>
      <c r="G146" s="91">
        <v>9</v>
      </c>
      <c r="H146" s="91"/>
      <c r="I146" s="126"/>
      <c r="J146" s="112">
        <v>424</v>
      </c>
      <c r="K146" s="112" t="s">
        <v>1135</v>
      </c>
      <c r="L146" s="112" t="s">
        <v>1130</v>
      </c>
    </row>
    <row r="147" spans="1:12" x14ac:dyDescent="0.25">
      <c r="A147" s="97" t="s">
        <v>987</v>
      </c>
      <c r="B147" s="98">
        <f>B146+C147</f>
        <v>1061</v>
      </c>
      <c r="C147" s="91">
        <v>2</v>
      </c>
      <c r="D147" s="97" t="s">
        <v>58</v>
      </c>
      <c r="E147" s="91" t="s">
        <v>18</v>
      </c>
      <c r="F147" s="91" t="s">
        <v>47</v>
      </c>
      <c r="G147" s="91">
        <v>10</v>
      </c>
      <c r="H147" s="91"/>
      <c r="I147" s="126"/>
      <c r="J147" s="112">
        <v>424</v>
      </c>
      <c r="K147" s="112" t="s">
        <v>1135</v>
      </c>
      <c r="L147" s="112" t="s">
        <v>1131</v>
      </c>
    </row>
    <row r="148" spans="1:12" x14ac:dyDescent="0.25">
      <c r="A148" s="97" t="s">
        <v>988</v>
      </c>
      <c r="B148" s="98">
        <f>B147+C148</f>
        <v>1063</v>
      </c>
      <c r="C148" s="91">
        <v>2</v>
      </c>
      <c r="D148" s="97" t="s">
        <v>58</v>
      </c>
      <c r="E148" s="91" t="s">
        <v>18</v>
      </c>
      <c r="F148" s="91" t="s">
        <v>47</v>
      </c>
      <c r="G148" s="91">
        <v>11</v>
      </c>
      <c r="H148" s="91"/>
      <c r="I148" s="126"/>
      <c r="J148" s="112">
        <v>486</v>
      </c>
      <c r="K148" s="112" t="s">
        <v>1134</v>
      </c>
      <c r="L148" s="112" t="s">
        <v>1132</v>
      </c>
    </row>
    <row r="149" spans="1:12" x14ac:dyDescent="0.25">
      <c r="A149" s="97" t="s">
        <v>989</v>
      </c>
      <c r="B149" s="98">
        <f>B148+C149</f>
        <v>1065</v>
      </c>
      <c r="C149" s="91">
        <v>2</v>
      </c>
      <c r="D149" s="97" t="s">
        <v>58</v>
      </c>
      <c r="E149" s="91" t="s">
        <v>18</v>
      </c>
      <c r="F149" s="91" t="s">
        <v>47</v>
      </c>
      <c r="G149" s="91">
        <v>12</v>
      </c>
      <c r="H149" s="91"/>
      <c r="I149" s="126"/>
      <c r="J149" s="112">
        <v>486</v>
      </c>
      <c r="K149" s="112" t="s">
        <v>1134</v>
      </c>
      <c r="L149" s="112" t="s">
        <v>1133</v>
      </c>
    </row>
    <row r="150" spans="1:12" x14ac:dyDescent="0.25">
      <c r="A150" s="97" t="s">
        <v>990</v>
      </c>
      <c r="B150" s="98">
        <f>B149+C150</f>
        <v>1067</v>
      </c>
      <c r="C150" s="91">
        <v>2</v>
      </c>
      <c r="D150" s="97" t="s">
        <v>58</v>
      </c>
      <c r="E150" s="91" t="s">
        <v>18</v>
      </c>
      <c r="F150" s="91" t="s">
        <v>47</v>
      </c>
      <c r="G150" s="91">
        <v>13</v>
      </c>
      <c r="H150" s="91"/>
      <c r="I150" s="126"/>
      <c r="J150" s="112"/>
      <c r="K150" s="112"/>
      <c r="L150" s="112"/>
    </row>
    <row r="151" spans="1:12" x14ac:dyDescent="0.25">
      <c r="A151" s="97" t="s">
        <v>991</v>
      </c>
      <c r="B151" s="98">
        <f>B150+C151</f>
        <v>1069</v>
      </c>
      <c r="C151" s="91">
        <v>2</v>
      </c>
      <c r="D151" s="97" t="s">
        <v>58</v>
      </c>
      <c r="E151" s="91" t="s">
        <v>18</v>
      </c>
      <c r="F151" s="91" t="s">
        <v>47</v>
      </c>
      <c r="G151" s="91">
        <v>14</v>
      </c>
      <c r="H151" s="91"/>
      <c r="I151" s="126"/>
      <c r="J151" s="112"/>
      <c r="K151" s="112"/>
      <c r="L151" s="112"/>
    </row>
    <row r="152" spans="1:12" x14ac:dyDescent="0.25">
      <c r="A152" s="97" t="s">
        <v>992</v>
      </c>
      <c r="B152" s="98">
        <f>B151+C152</f>
        <v>1071</v>
      </c>
      <c r="C152" s="91">
        <v>2</v>
      </c>
      <c r="D152" s="97" t="s">
        <v>58</v>
      </c>
      <c r="E152" s="91" t="s">
        <v>18</v>
      </c>
      <c r="F152" s="91" t="s">
        <v>47</v>
      </c>
      <c r="G152" s="91">
        <v>15</v>
      </c>
      <c r="H152" s="91"/>
      <c r="I152" s="126"/>
      <c r="J152" s="112"/>
      <c r="K152" s="112"/>
      <c r="L152" s="112"/>
    </row>
    <row r="153" spans="1:12" x14ac:dyDescent="0.25">
      <c r="A153" s="97" t="s">
        <v>993</v>
      </c>
      <c r="B153" s="98">
        <f>B152+C153</f>
        <v>1073</v>
      </c>
      <c r="C153" s="91">
        <v>2</v>
      </c>
      <c r="D153" s="97" t="s">
        <v>58</v>
      </c>
      <c r="E153" s="91" t="s">
        <v>18</v>
      </c>
      <c r="F153" s="91" t="s">
        <v>47</v>
      </c>
      <c r="G153" s="91">
        <v>16</v>
      </c>
      <c r="H153" s="91"/>
      <c r="I153" s="126"/>
      <c r="J153" s="112"/>
      <c r="K153" s="112"/>
      <c r="L153" s="112"/>
    </row>
    <row r="154" spans="1:12" x14ac:dyDescent="0.25">
      <c r="A154" s="97" t="s">
        <v>994</v>
      </c>
      <c r="B154" s="98">
        <f>B153+C154</f>
        <v>1075</v>
      </c>
      <c r="C154" s="91">
        <v>2</v>
      </c>
      <c r="D154" s="97" t="s">
        <v>58</v>
      </c>
      <c r="E154" s="91" t="s">
        <v>18</v>
      </c>
      <c r="F154" s="91" t="s">
        <v>47</v>
      </c>
      <c r="G154" s="91">
        <v>17</v>
      </c>
      <c r="H154" s="91"/>
      <c r="I154" s="126"/>
      <c r="J154" s="112"/>
      <c r="K154" s="112"/>
      <c r="L154" s="112"/>
    </row>
    <row r="155" spans="1:12" x14ac:dyDescent="0.25">
      <c r="A155" s="97" t="s">
        <v>995</v>
      </c>
      <c r="B155" s="98">
        <f>B154+C155</f>
        <v>1077</v>
      </c>
      <c r="C155" s="91">
        <v>2</v>
      </c>
      <c r="D155" s="97" t="s">
        <v>58</v>
      </c>
      <c r="E155" s="91" t="s">
        <v>18</v>
      </c>
      <c r="F155" s="91" t="s">
        <v>47</v>
      </c>
      <c r="G155" s="91">
        <v>18</v>
      </c>
      <c r="H155" s="91"/>
      <c r="I155" s="126"/>
      <c r="J155" s="112"/>
      <c r="K155" s="112"/>
      <c r="L155" s="112"/>
    </row>
    <row r="156" spans="1:12" x14ac:dyDescent="0.25">
      <c r="A156" s="97" t="s">
        <v>996</v>
      </c>
      <c r="B156" s="98">
        <f>B155+C156</f>
        <v>1079</v>
      </c>
      <c r="C156" s="91">
        <v>2</v>
      </c>
      <c r="D156" s="97" t="s">
        <v>58</v>
      </c>
      <c r="E156" s="91" t="s">
        <v>18</v>
      </c>
      <c r="F156" s="91" t="s">
        <v>47</v>
      </c>
      <c r="G156" s="91">
        <v>19</v>
      </c>
      <c r="H156" s="91"/>
      <c r="I156" s="126"/>
      <c r="J156" s="112"/>
      <c r="K156" s="112"/>
      <c r="L156" s="112"/>
    </row>
    <row r="157" spans="1:12" x14ac:dyDescent="0.25">
      <c r="A157" s="97" t="s">
        <v>997</v>
      </c>
      <c r="B157" s="98">
        <f>B156+C157</f>
        <v>1081</v>
      </c>
      <c r="C157" s="91">
        <v>2</v>
      </c>
      <c r="D157" s="97" t="s">
        <v>58</v>
      </c>
      <c r="E157" s="91" t="s">
        <v>18</v>
      </c>
      <c r="F157" s="91" t="s">
        <v>47</v>
      </c>
      <c r="G157" s="91">
        <v>20</v>
      </c>
      <c r="H157" s="91"/>
      <c r="I157" s="126"/>
      <c r="J157" s="112"/>
      <c r="K157" s="112"/>
      <c r="L157" s="112"/>
    </row>
    <row r="158" spans="1:12" x14ac:dyDescent="0.25">
      <c r="A158" s="97" t="s">
        <v>998</v>
      </c>
      <c r="B158" s="98">
        <f>B157+C158</f>
        <v>1083</v>
      </c>
      <c r="C158" s="91">
        <v>2</v>
      </c>
      <c r="D158" s="97" t="s">
        <v>58</v>
      </c>
      <c r="E158" s="91" t="s">
        <v>18</v>
      </c>
      <c r="F158" s="91" t="s">
        <v>47</v>
      </c>
      <c r="G158" s="91">
        <v>21</v>
      </c>
      <c r="H158" s="91"/>
      <c r="I158" s="126"/>
      <c r="J158" s="112"/>
      <c r="K158" s="112"/>
      <c r="L158" s="112"/>
    </row>
    <row r="159" spans="1:12" x14ac:dyDescent="0.25">
      <c r="A159" s="97" t="s">
        <v>999</v>
      </c>
      <c r="B159" s="98">
        <f>B158+C159</f>
        <v>1085</v>
      </c>
      <c r="C159" s="91">
        <v>2</v>
      </c>
      <c r="D159" s="97" t="s">
        <v>58</v>
      </c>
      <c r="E159" s="91" t="s">
        <v>18</v>
      </c>
      <c r="F159" s="91" t="s">
        <v>47</v>
      </c>
      <c r="G159" s="91">
        <v>22</v>
      </c>
      <c r="H159" s="91"/>
      <c r="I159" s="126"/>
      <c r="J159" s="112"/>
      <c r="K159" s="112"/>
      <c r="L159" s="112"/>
    </row>
    <row r="160" spans="1:12" x14ac:dyDescent="0.25">
      <c r="A160" s="97" t="s">
        <v>1000</v>
      </c>
      <c r="B160" s="98">
        <f>B159+C160</f>
        <v>1087</v>
      </c>
      <c r="C160" s="91">
        <v>2</v>
      </c>
      <c r="D160" s="97" t="s">
        <v>58</v>
      </c>
      <c r="E160" s="91" t="s">
        <v>18</v>
      </c>
      <c r="F160" s="91" t="s">
        <v>47</v>
      </c>
      <c r="G160" s="91">
        <v>23</v>
      </c>
      <c r="H160" s="91"/>
      <c r="I160" s="126"/>
      <c r="J160" s="112"/>
      <c r="K160" s="112"/>
      <c r="L160" s="112"/>
    </row>
    <row r="161" spans="1:12" x14ac:dyDescent="0.25">
      <c r="A161" s="97" t="s">
        <v>1001</v>
      </c>
      <c r="B161" s="98">
        <f>B160+C161</f>
        <v>1089</v>
      </c>
      <c r="C161" s="91">
        <v>2</v>
      </c>
      <c r="D161" s="97" t="s">
        <v>58</v>
      </c>
      <c r="E161" s="91" t="s">
        <v>18</v>
      </c>
      <c r="F161" s="91" t="s">
        <v>47</v>
      </c>
      <c r="G161" s="91">
        <v>24</v>
      </c>
      <c r="H161" s="91"/>
      <c r="I161" s="126"/>
      <c r="J161" s="112"/>
      <c r="K161" s="112"/>
      <c r="L161" s="112"/>
    </row>
    <row r="162" spans="1:12" x14ac:dyDescent="0.25">
      <c r="A162" s="97" t="s">
        <v>1002</v>
      </c>
      <c r="B162" s="98">
        <f>B161+C162</f>
        <v>1091</v>
      </c>
      <c r="C162" s="91">
        <v>2</v>
      </c>
      <c r="D162" s="97" t="s">
        <v>58</v>
      </c>
      <c r="E162" s="91" t="s">
        <v>18</v>
      </c>
      <c r="F162" s="91" t="s">
        <v>47</v>
      </c>
      <c r="G162" s="91">
        <v>25</v>
      </c>
      <c r="H162" s="91"/>
      <c r="I162" s="126"/>
      <c r="J162" s="112"/>
      <c r="K162" s="112"/>
      <c r="L162" s="112"/>
    </row>
    <row r="163" spans="1:12" x14ac:dyDescent="0.25">
      <c r="A163" s="97" t="s">
        <v>1003</v>
      </c>
      <c r="B163" s="98">
        <f>B162+C163</f>
        <v>1093</v>
      </c>
      <c r="C163" s="91">
        <v>2</v>
      </c>
      <c r="D163" s="97" t="s">
        <v>58</v>
      </c>
      <c r="E163" s="91" t="s">
        <v>18</v>
      </c>
      <c r="F163" s="91" t="s">
        <v>47</v>
      </c>
      <c r="G163" s="91">
        <v>26</v>
      </c>
      <c r="H163" s="91"/>
      <c r="I163" s="126"/>
      <c r="J163" s="112"/>
      <c r="K163" s="112"/>
      <c r="L163" s="112"/>
    </row>
    <row r="164" spans="1:12" x14ac:dyDescent="0.25">
      <c r="A164" s="97" t="s">
        <v>1004</v>
      </c>
      <c r="B164" s="98">
        <f>B163+C164</f>
        <v>1095</v>
      </c>
      <c r="C164" s="91">
        <v>2</v>
      </c>
      <c r="D164" s="97" t="s">
        <v>58</v>
      </c>
      <c r="E164" s="91" t="s">
        <v>18</v>
      </c>
      <c r="F164" s="91" t="s">
        <v>47</v>
      </c>
      <c r="G164" s="91">
        <v>27</v>
      </c>
      <c r="H164" s="91"/>
      <c r="I164" s="126"/>
      <c r="J164" s="112"/>
      <c r="K164" s="112"/>
      <c r="L164" s="112"/>
    </row>
    <row r="165" spans="1:12" x14ac:dyDescent="0.25">
      <c r="A165" s="97" t="s">
        <v>1005</v>
      </c>
      <c r="B165" s="98">
        <f>B164+C165</f>
        <v>1097</v>
      </c>
      <c r="C165" s="91">
        <v>2</v>
      </c>
      <c r="D165" s="97" t="s">
        <v>58</v>
      </c>
      <c r="E165" s="91" t="s">
        <v>18</v>
      </c>
      <c r="F165" s="91" t="s">
        <v>47</v>
      </c>
      <c r="G165" s="91">
        <v>28</v>
      </c>
      <c r="H165" s="91"/>
      <c r="I165" s="126"/>
      <c r="J165" s="112"/>
      <c r="K165" s="112"/>
      <c r="L165" s="112"/>
    </row>
    <row r="166" spans="1:12" x14ac:dyDescent="0.25">
      <c r="A166" s="97" t="s">
        <v>1006</v>
      </c>
      <c r="B166" s="98">
        <f>B165+C166</f>
        <v>1099</v>
      </c>
      <c r="C166" s="91">
        <v>2</v>
      </c>
      <c r="D166" s="97" t="s">
        <v>58</v>
      </c>
      <c r="E166" s="91" t="s">
        <v>18</v>
      </c>
      <c r="F166" s="91" t="s">
        <v>47</v>
      </c>
      <c r="G166" s="91">
        <v>29</v>
      </c>
      <c r="H166" s="91"/>
      <c r="I166" s="126"/>
      <c r="J166" s="112"/>
      <c r="K166" s="112"/>
      <c r="L166" s="112"/>
    </row>
    <row r="167" spans="1:12" x14ac:dyDescent="0.25">
      <c r="A167" s="97" t="s">
        <v>1007</v>
      </c>
      <c r="B167" s="98">
        <f>B166+C167</f>
        <v>1101</v>
      </c>
      <c r="C167" s="91">
        <v>2</v>
      </c>
      <c r="D167" s="97" t="s">
        <v>58</v>
      </c>
      <c r="E167" s="91" t="s">
        <v>18</v>
      </c>
      <c r="F167" s="91" t="s">
        <v>47</v>
      </c>
      <c r="G167" s="91">
        <v>30</v>
      </c>
      <c r="H167" s="91"/>
      <c r="I167" s="126"/>
      <c r="J167" s="112"/>
      <c r="K167" s="112"/>
      <c r="L167" s="112"/>
    </row>
    <row r="168" spans="1:12" x14ac:dyDescent="0.25">
      <c r="A168" s="97" t="s">
        <v>1008</v>
      </c>
      <c r="B168" s="98">
        <f>B167+C168</f>
        <v>1103</v>
      </c>
      <c r="C168" s="91">
        <v>2</v>
      </c>
      <c r="D168" s="97" t="s">
        <v>58</v>
      </c>
      <c r="E168" s="91" t="s">
        <v>18</v>
      </c>
      <c r="F168" s="91" t="s">
        <v>47</v>
      </c>
      <c r="G168" s="91">
        <v>31</v>
      </c>
      <c r="H168" s="91"/>
      <c r="I168" s="126"/>
      <c r="J168" s="112"/>
      <c r="K168" s="112"/>
      <c r="L168" s="112"/>
    </row>
    <row r="169" spans="1:12" x14ac:dyDescent="0.25">
      <c r="A169" s="97" t="s">
        <v>1009</v>
      </c>
      <c r="B169" s="98">
        <f>B168+C169</f>
        <v>1105</v>
      </c>
      <c r="C169" s="91">
        <v>2</v>
      </c>
      <c r="D169" s="97" t="s">
        <v>58</v>
      </c>
      <c r="E169" s="91" t="s">
        <v>18</v>
      </c>
      <c r="F169" s="91" t="s">
        <v>47</v>
      </c>
      <c r="G169" s="91">
        <v>32</v>
      </c>
      <c r="H169" s="91"/>
      <c r="I169" s="126"/>
      <c r="J169" s="112"/>
      <c r="K169" s="112"/>
      <c r="L169" s="112"/>
    </row>
    <row r="170" spans="1:12" x14ac:dyDescent="0.25">
      <c r="A170" s="97" t="s">
        <v>1010</v>
      </c>
      <c r="B170" s="98">
        <f>B169+C170</f>
        <v>1107</v>
      </c>
      <c r="C170" s="91">
        <v>2</v>
      </c>
      <c r="D170" s="97" t="s">
        <v>58</v>
      </c>
      <c r="E170" s="91" t="s">
        <v>18</v>
      </c>
      <c r="F170" s="91" t="s">
        <v>47</v>
      </c>
      <c r="G170" s="91">
        <v>33</v>
      </c>
      <c r="H170" s="91"/>
      <c r="I170" s="126"/>
      <c r="J170" s="112"/>
      <c r="K170" s="112"/>
      <c r="L170" s="112"/>
    </row>
    <row r="171" spans="1:12" x14ac:dyDescent="0.25">
      <c r="A171" s="97" t="s">
        <v>1011</v>
      </c>
      <c r="B171" s="98">
        <f>B170+C171</f>
        <v>1109</v>
      </c>
      <c r="C171" s="91">
        <v>2</v>
      </c>
      <c r="D171" s="97" t="s">
        <v>58</v>
      </c>
      <c r="E171" s="91" t="s">
        <v>18</v>
      </c>
      <c r="F171" s="91" t="s">
        <v>47</v>
      </c>
      <c r="G171" s="91">
        <v>34</v>
      </c>
      <c r="H171" s="91"/>
      <c r="I171" s="126"/>
      <c r="J171" s="112"/>
      <c r="K171" s="112"/>
      <c r="L171" s="112"/>
    </row>
    <row r="172" spans="1:12" x14ac:dyDescent="0.25">
      <c r="A172" s="97" t="s">
        <v>1012</v>
      </c>
      <c r="B172" s="98">
        <f>B171+C172</f>
        <v>1111</v>
      </c>
      <c r="C172" s="91">
        <v>2</v>
      </c>
      <c r="D172" s="97" t="s">
        <v>58</v>
      </c>
      <c r="E172" s="91" t="s">
        <v>18</v>
      </c>
      <c r="F172" s="91" t="s">
        <v>47</v>
      </c>
      <c r="G172" s="91">
        <v>35</v>
      </c>
      <c r="H172" s="91"/>
      <c r="I172" s="126"/>
      <c r="J172" s="112"/>
      <c r="K172" s="112"/>
      <c r="L172" s="112"/>
    </row>
    <row r="173" spans="1:12" x14ac:dyDescent="0.25">
      <c r="A173" s="97" t="s">
        <v>1013</v>
      </c>
      <c r="B173" s="98">
        <f>B172+C173</f>
        <v>1113</v>
      </c>
      <c r="C173" s="91">
        <v>2</v>
      </c>
      <c r="D173" s="97" t="s">
        <v>58</v>
      </c>
      <c r="E173" s="91" t="s">
        <v>18</v>
      </c>
      <c r="F173" s="91" t="s">
        <v>47</v>
      </c>
      <c r="G173" s="91">
        <v>36</v>
      </c>
      <c r="H173" s="91"/>
      <c r="I173" s="126"/>
      <c r="J173" s="112"/>
      <c r="K173" s="112"/>
      <c r="L173" s="112"/>
    </row>
    <row r="174" spans="1:12" x14ac:dyDescent="0.25">
      <c r="A174" s="97" t="s">
        <v>1014</v>
      </c>
      <c r="B174" s="98">
        <f>B173+C174</f>
        <v>1115</v>
      </c>
      <c r="C174" s="91">
        <v>2</v>
      </c>
      <c r="D174" s="97" t="s">
        <v>58</v>
      </c>
      <c r="E174" s="91" t="s">
        <v>18</v>
      </c>
      <c r="F174" s="91" t="s">
        <v>47</v>
      </c>
      <c r="G174" s="91">
        <v>37</v>
      </c>
      <c r="H174" s="91"/>
      <c r="I174" s="126"/>
      <c r="J174" s="112"/>
      <c r="K174" s="112"/>
      <c r="L174" s="112"/>
    </row>
    <row r="175" spans="1:12" x14ac:dyDescent="0.25">
      <c r="A175" s="97" t="s">
        <v>1015</v>
      </c>
      <c r="B175" s="98">
        <f>B174+C175</f>
        <v>1117</v>
      </c>
      <c r="C175" s="91">
        <v>2</v>
      </c>
      <c r="D175" s="97" t="s">
        <v>58</v>
      </c>
      <c r="E175" s="91" t="s">
        <v>18</v>
      </c>
      <c r="F175" s="91" t="s">
        <v>47</v>
      </c>
      <c r="G175" s="91">
        <v>38</v>
      </c>
      <c r="H175" s="91"/>
      <c r="I175" s="126"/>
      <c r="J175" s="112"/>
      <c r="K175" s="112"/>
      <c r="L175" s="112"/>
    </row>
    <row r="176" spans="1:12" x14ac:dyDescent="0.25">
      <c r="A176" s="97" t="s">
        <v>1016</v>
      </c>
      <c r="B176" s="98">
        <f>B175+C176</f>
        <v>1119</v>
      </c>
      <c r="C176" s="91">
        <v>2</v>
      </c>
      <c r="D176" s="97" t="s">
        <v>58</v>
      </c>
      <c r="E176" s="91" t="s">
        <v>18</v>
      </c>
      <c r="F176" s="91" t="s">
        <v>47</v>
      </c>
      <c r="G176" s="91">
        <v>39</v>
      </c>
      <c r="H176" s="91"/>
      <c r="I176" s="126"/>
      <c r="J176" s="112"/>
      <c r="K176" s="112"/>
      <c r="L176" s="112"/>
    </row>
    <row r="177" spans="1:12" x14ac:dyDescent="0.25">
      <c r="A177" s="97" t="s">
        <v>1017</v>
      </c>
      <c r="B177" s="98">
        <f>B176+C177</f>
        <v>1121</v>
      </c>
      <c r="C177" s="91">
        <v>2</v>
      </c>
      <c r="D177" s="97" t="s">
        <v>58</v>
      </c>
      <c r="E177" s="91" t="s">
        <v>18</v>
      </c>
      <c r="F177" s="91" t="s">
        <v>47</v>
      </c>
      <c r="G177" s="91">
        <v>40</v>
      </c>
      <c r="H177" s="91"/>
      <c r="I177" s="126"/>
      <c r="J177" s="112"/>
      <c r="K177" s="112"/>
      <c r="L177" s="112"/>
    </row>
    <row r="178" spans="1:12" x14ac:dyDescent="0.25">
      <c r="A178" s="97" t="s">
        <v>1018</v>
      </c>
      <c r="B178" s="98">
        <f>B177+C178</f>
        <v>1123</v>
      </c>
      <c r="C178" s="91">
        <v>2</v>
      </c>
      <c r="D178" s="97" t="s">
        <v>58</v>
      </c>
      <c r="E178" s="91" t="s">
        <v>18</v>
      </c>
      <c r="F178" s="91" t="s">
        <v>47</v>
      </c>
      <c r="G178" s="91">
        <v>41</v>
      </c>
      <c r="H178" s="91"/>
      <c r="I178" s="126"/>
      <c r="J178" s="112"/>
      <c r="K178" s="112"/>
      <c r="L178" s="112"/>
    </row>
    <row r="179" spans="1:12" x14ac:dyDescent="0.25">
      <c r="A179" s="97" t="s">
        <v>1019</v>
      </c>
      <c r="B179" s="98">
        <f>B178+C179</f>
        <v>1125</v>
      </c>
      <c r="C179" s="91">
        <v>2</v>
      </c>
      <c r="D179" s="97" t="s">
        <v>58</v>
      </c>
      <c r="E179" s="91" t="s">
        <v>18</v>
      </c>
      <c r="F179" s="91" t="s">
        <v>47</v>
      </c>
      <c r="G179" s="91">
        <v>42</v>
      </c>
      <c r="H179" s="91"/>
      <c r="I179" s="126"/>
      <c r="J179" s="112"/>
      <c r="K179" s="112"/>
      <c r="L179" s="112"/>
    </row>
    <row r="180" spans="1:12" x14ac:dyDescent="0.25">
      <c r="A180" s="97" t="s">
        <v>1020</v>
      </c>
      <c r="B180" s="98">
        <f>B179+C180</f>
        <v>1127</v>
      </c>
      <c r="C180" s="91">
        <v>2</v>
      </c>
      <c r="D180" s="97" t="s">
        <v>58</v>
      </c>
      <c r="E180" s="91" t="s">
        <v>18</v>
      </c>
      <c r="F180" s="91" t="s">
        <v>47</v>
      </c>
      <c r="G180" s="91">
        <v>43</v>
      </c>
      <c r="H180" s="91"/>
      <c r="I180" s="126"/>
      <c r="J180" s="112"/>
      <c r="K180" s="112"/>
      <c r="L180" s="112"/>
    </row>
    <row r="181" spans="1:12" x14ac:dyDescent="0.25">
      <c r="A181" s="97" t="s">
        <v>1021</v>
      </c>
      <c r="B181" s="98">
        <f>B180+C181</f>
        <v>1129</v>
      </c>
      <c r="C181" s="91">
        <v>2</v>
      </c>
      <c r="D181" s="97" t="s">
        <v>58</v>
      </c>
      <c r="E181" s="91" t="s">
        <v>18</v>
      </c>
      <c r="F181" s="91" t="s">
        <v>47</v>
      </c>
      <c r="G181" s="91">
        <v>44</v>
      </c>
      <c r="H181" s="91"/>
      <c r="I181" s="126"/>
      <c r="J181" s="112"/>
      <c r="K181" s="112"/>
      <c r="L181" s="112"/>
    </row>
    <row r="182" spans="1:12" x14ac:dyDescent="0.25">
      <c r="A182" s="97" t="s">
        <v>1022</v>
      </c>
      <c r="B182" s="98">
        <f>B181+C182</f>
        <v>1131</v>
      </c>
      <c r="C182" s="91">
        <v>2</v>
      </c>
      <c r="D182" s="97" t="s">
        <v>58</v>
      </c>
      <c r="E182" s="91" t="s">
        <v>18</v>
      </c>
      <c r="F182" s="91" t="s">
        <v>47</v>
      </c>
      <c r="G182" s="91">
        <v>45</v>
      </c>
      <c r="H182" s="91"/>
      <c r="I182" s="126"/>
      <c r="J182" s="112"/>
      <c r="K182" s="112"/>
      <c r="L182" s="112"/>
    </row>
    <row r="183" spans="1:12" x14ac:dyDescent="0.25">
      <c r="A183" s="97" t="s">
        <v>1023</v>
      </c>
      <c r="B183" s="98">
        <f>B182+C183</f>
        <v>1133</v>
      </c>
      <c r="C183" s="91">
        <v>2</v>
      </c>
      <c r="D183" s="97" t="s">
        <v>58</v>
      </c>
      <c r="E183" s="91" t="s">
        <v>18</v>
      </c>
      <c r="F183" s="91" t="s">
        <v>47</v>
      </c>
      <c r="G183" s="91">
        <v>46</v>
      </c>
      <c r="H183" s="91"/>
      <c r="I183" s="126"/>
      <c r="J183" s="112"/>
      <c r="K183" s="112"/>
      <c r="L183" s="112"/>
    </row>
    <row r="184" spans="1:12" x14ac:dyDescent="0.25">
      <c r="A184" s="97" t="s">
        <v>1024</v>
      </c>
      <c r="C184" s="91">
        <v>2</v>
      </c>
      <c r="D184" s="97" t="s">
        <v>58</v>
      </c>
      <c r="E184" s="91" t="s">
        <v>18</v>
      </c>
      <c r="F184" s="91" t="s">
        <v>47</v>
      </c>
      <c r="G184" s="91">
        <v>47</v>
      </c>
      <c r="H184" s="91"/>
      <c r="I184" s="127"/>
      <c r="J184" s="112"/>
      <c r="K184" s="112"/>
      <c r="L184" s="112"/>
    </row>
    <row r="185" spans="1:12" x14ac:dyDescent="0.25">
      <c r="A185" s="97" t="s">
        <v>1025</v>
      </c>
      <c r="B185" s="98">
        <v>1150</v>
      </c>
      <c r="C185" s="91">
        <v>1</v>
      </c>
      <c r="D185" s="97" t="s">
        <v>57</v>
      </c>
      <c r="E185" s="91" t="s">
        <v>21</v>
      </c>
      <c r="F185" s="91" t="s">
        <v>22</v>
      </c>
      <c r="G185" s="91">
        <v>1</v>
      </c>
      <c r="H185" s="91" t="s">
        <v>854</v>
      </c>
      <c r="I185" s="98" t="s">
        <v>1088</v>
      </c>
    </row>
    <row r="186" spans="1:12" s="90" customFormat="1" x14ac:dyDescent="0.25">
      <c r="A186" s="97"/>
      <c r="B186" s="116">
        <v>1300</v>
      </c>
      <c r="C186" s="91"/>
      <c r="D186" s="97"/>
      <c r="E186" s="91"/>
      <c r="F186" s="91"/>
      <c r="G186" s="91"/>
      <c r="H186" s="130"/>
      <c r="I186" s="98"/>
    </row>
    <row r="187" spans="1:12" x14ac:dyDescent="0.25">
      <c r="A187" s="103" t="s">
        <v>1026</v>
      </c>
      <c r="B187" s="104">
        <f>B186+2</f>
        <v>1302</v>
      </c>
      <c r="C187" s="105">
        <v>2</v>
      </c>
      <c r="D187" s="103" t="s">
        <v>56</v>
      </c>
      <c r="E187" s="105" t="s">
        <v>25</v>
      </c>
      <c r="F187" s="105" t="s">
        <v>26</v>
      </c>
      <c r="G187" s="105">
        <v>1</v>
      </c>
      <c r="H187" s="106"/>
      <c r="I187" s="104" t="s">
        <v>27</v>
      </c>
      <c r="J187" s="112">
        <v>65</v>
      </c>
      <c r="K187" s="112">
        <v>65</v>
      </c>
      <c r="L187" t="s">
        <v>1137</v>
      </c>
    </row>
    <row r="188" spans="1:12" x14ac:dyDescent="0.25">
      <c r="A188" s="103" t="s">
        <v>1027</v>
      </c>
      <c r="B188" s="104">
        <f t="shared" ref="B188:B203" si="6">B187+2</f>
        <v>1304</v>
      </c>
      <c r="C188" s="105">
        <v>2</v>
      </c>
      <c r="D188" s="103" t="s">
        <v>56</v>
      </c>
      <c r="E188" s="105" t="s">
        <v>25</v>
      </c>
      <c r="F188" s="105" t="s">
        <v>28</v>
      </c>
      <c r="G188" s="105">
        <v>1</v>
      </c>
      <c r="H188" s="105"/>
      <c r="I188" s="104" t="s">
        <v>27</v>
      </c>
      <c r="J188" s="112">
        <v>-5</v>
      </c>
      <c r="K188" s="112">
        <v>-8</v>
      </c>
      <c r="L188" t="s">
        <v>1169</v>
      </c>
    </row>
    <row r="189" spans="1:12" x14ac:dyDescent="0.25">
      <c r="A189" s="97" t="s">
        <v>1028</v>
      </c>
      <c r="B189" s="98">
        <f t="shared" si="6"/>
        <v>1306</v>
      </c>
      <c r="C189" s="91">
        <v>2</v>
      </c>
      <c r="D189" s="97" t="s">
        <v>56</v>
      </c>
      <c r="E189" s="91" t="s">
        <v>25</v>
      </c>
      <c r="F189" s="91" t="s">
        <v>26</v>
      </c>
      <c r="G189" s="91">
        <v>1</v>
      </c>
      <c r="H189" s="91"/>
      <c r="I189" s="98" t="s">
        <v>32</v>
      </c>
      <c r="J189" s="112">
        <v>60</v>
      </c>
      <c r="K189" s="112">
        <v>60</v>
      </c>
      <c r="L189" t="s">
        <v>1138</v>
      </c>
    </row>
    <row r="190" spans="1:12" x14ac:dyDescent="0.25">
      <c r="A190" s="97" t="s">
        <v>1029</v>
      </c>
      <c r="B190" s="116">
        <f t="shared" si="6"/>
        <v>1308</v>
      </c>
      <c r="C190" s="91">
        <v>2</v>
      </c>
      <c r="D190" s="97" t="s">
        <v>56</v>
      </c>
      <c r="E190" s="91" t="s">
        <v>25</v>
      </c>
      <c r="F190" s="91" t="s">
        <v>28</v>
      </c>
      <c r="G190" s="91">
        <v>1</v>
      </c>
      <c r="H190" s="91"/>
      <c r="I190" s="98" t="s">
        <v>32</v>
      </c>
      <c r="J190" s="112">
        <v>0</v>
      </c>
      <c r="K190" s="112">
        <v>0</v>
      </c>
      <c r="L190" t="s">
        <v>1139</v>
      </c>
    </row>
    <row r="191" spans="1:12" x14ac:dyDescent="0.25">
      <c r="A191" s="103" t="s">
        <v>1030</v>
      </c>
      <c r="B191" s="104">
        <f t="shared" si="6"/>
        <v>1310</v>
      </c>
      <c r="C191" s="105">
        <v>2</v>
      </c>
      <c r="D191" s="103" t="s">
        <v>56</v>
      </c>
      <c r="E191" s="105" t="s">
        <v>25</v>
      </c>
      <c r="F191" s="105" t="s">
        <v>26</v>
      </c>
      <c r="G191" s="105">
        <v>1</v>
      </c>
      <c r="H191" s="105"/>
      <c r="I191" s="104" t="s">
        <v>33</v>
      </c>
      <c r="J191" s="112">
        <v>5</v>
      </c>
      <c r="K191" s="112">
        <v>5</v>
      </c>
      <c r="L191" t="s">
        <v>1140</v>
      </c>
    </row>
    <row r="192" spans="1:12" x14ac:dyDescent="0.25">
      <c r="A192" s="103" t="s">
        <v>1031</v>
      </c>
      <c r="B192" s="104">
        <f t="shared" si="6"/>
        <v>1312</v>
      </c>
      <c r="C192" s="105">
        <v>2</v>
      </c>
      <c r="D192" s="103" t="s">
        <v>56</v>
      </c>
      <c r="E192" s="105" t="s">
        <v>25</v>
      </c>
      <c r="F192" s="105" t="s">
        <v>28</v>
      </c>
      <c r="G192" s="105">
        <v>1</v>
      </c>
      <c r="H192" s="105"/>
      <c r="I192" s="104" t="s">
        <v>33</v>
      </c>
      <c r="J192" s="112">
        <v>-5</v>
      </c>
      <c r="K192" s="112">
        <v>-5</v>
      </c>
      <c r="L192" s="90" t="s">
        <v>1141</v>
      </c>
    </row>
    <row r="193" spans="1:12" x14ac:dyDescent="0.25">
      <c r="A193" s="97" t="s">
        <v>1032</v>
      </c>
      <c r="B193" s="98">
        <f t="shared" si="6"/>
        <v>1314</v>
      </c>
      <c r="C193" s="91">
        <v>2</v>
      </c>
      <c r="D193" s="97" t="s">
        <v>56</v>
      </c>
      <c r="E193" s="91" t="s">
        <v>25</v>
      </c>
      <c r="F193" s="91" t="s">
        <v>26</v>
      </c>
      <c r="G193" s="91">
        <v>2</v>
      </c>
      <c r="H193" s="91"/>
      <c r="I193" s="98" t="s">
        <v>34</v>
      </c>
      <c r="J193" s="112">
        <v>99</v>
      </c>
      <c r="K193" s="112">
        <v>99</v>
      </c>
      <c r="L193" s="90" t="s">
        <v>1142</v>
      </c>
    </row>
    <row r="194" spans="1:12" x14ac:dyDescent="0.25">
      <c r="A194" s="97" t="s">
        <v>1033</v>
      </c>
      <c r="B194" s="116">
        <f t="shared" si="6"/>
        <v>1316</v>
      </c>
      <c r="C194" s="91">
        <v>2</v>
      </c>
      <c r="D194" s="97" t="s">
        <v>56</v>
      </c>
      <c r="E194" s="91" t="s">
        <v>25</v>
      </c>
      <c r="F194" s="91" t="s">
        <v>28</v>
      </c>
      <c r="G194" s="91">
        <v>2</v>
      </c>
      <c r="H194" s="91"/>
      <c r="I194" s="98" t="s">
        <v>34</v>
      </c>
      <c r="J194" s="112">
        <v>0</v>
      </c>
      <c r="K194" s="112">
        <v>0</v>
      </c>
      <c r="L194" s="90" t="s">
        <v>1143</v>
      </c>
    </row>
    <row r="195" spans="1:12" x14ac:dyDescent="0.25">
      <c r="A195" s="103" t="s">
        <v>1035</v>
      </c>
      <c r="B195" s="104">
        <f t="shared" si="6"/>
        <v>1318</v>
      </c>
      <c r="C195" s="105">
        <v>2</v>
      </c>
      <c r="D195" s="103" t="s">
        <v>56</v>
      </c>
      <c r="E195" s="105" t="s">
        <v>25</v>
      </c>
      <c r="F195" s="105" t="s">
        <v>26</v>
      </c>
      <c r="G195" s="105">
        <v>3</v>
      </c>
      <c r="H195" s="105"/>
      <c r="I195" s="104" t="s">
        <v>35</v>
      </c>
      <c r="J195" s="112">
        <v>50</v>
      </c>
      <c r="K195" s="112">
        <v>50</v>
      </c>
      <c r="L195" s="90" t="s">
        <v>1144</v>
      </c>
    </row>
    <row r="196" spans="1:12" x14ac:dyDescent="0.25">
      <c r="A196" s="103" t="s">
        <v>1034</v>
      </c>
      <c r="B196" s="104">
        <f t="shared" si="6"/>
        <v>1320</v>
      </c>
      <c r="C196" s="105">
        <v>2</v>
      </c>
      <c r="D196" s="103" t="s">
        <v>56</v>
      </c>
      <c r="E196" s="105" t="s">
        <v>25</v>
      </c>
      <c r="F196" s="105" t="s">
        <v>28</v>
      </c>
      <c r="G196" s="105">
        <v>3</v>
      </c>
      <c r="H196" s="105"/>
      <c r="I196" s="104" t="s">
        <v>35</v>
      </c>
      <c r="J196" s="112">
        <v>0</v>
      </c>
      <c r="K196" s="112">
        <v>0</v>
      </c>
      <c r="L196" s="90" t="s">
        <v>1145</v>
      </c>
    </row>
    <row r="197" spans="1:12" x14ac:dyDescent="0.25">
      <c r="A197" s="97" t="s">
        <v>1036</v>
      </c>
      <c r="B197" s="98">
        <f t="shared" si="6"/>
        <v>1322</v>
      </c>
      <c r="C197" s="91">
        <v>2</v>
      </c>
      <c r="D197" s="97" t="s">
        <v>56</v>
      </c>
      <c r="E197" s="91" t="s">
        <v>25</v>
      </c>
      <c r="F197" s="91" t="s">
        <v>26</v>
      </c>
      <c r="G197" s="91">
        <v>4</v>
      </c>
      <c r="H197" s="91"/>
      <c r="I197" s="98" t="s">
        <v>36</v>
      </c>
      <c r="J197" s="112">
        <v>62</v>
      </c>
      <c r="K197" s="112">
        <v>61.999980000000001</v>
      </c>
      <c r="L197" s="90" t="s">
        <v>1146</v>
      </c>
    </row>
    <row r="198" spans="1:12" x14ac:dyDescent="0.25">
      <c r="A198" s="97" t="s">
        <v>1037</v>
      </c>
      <c r="B198" s="116">
        <f t="shared" si="6"/>
        <v>1324</v>
      </c>
      <c r="C198" s="91">
        <v>2</v>
      </c>
      <c r="D198" s="97" t="s">
        <v>56</v>
      </c>
      <c r="E198" s="91" t="s">
        <v>25</v>
      </c>
      <c r="F198" s="91" t="s">
        <v>28</v>
      </c>
      <c r="G198" s="91">
        <v>4</v>
      </c>
      <c r="H198" s="91"/>
      <c r="I198" s="98" t="s">
        <v>36</v>
      </c>
      <c r="J198" s="112">
        <v>2</v>
      </c>
      <c r="K198" s="112">
        <v>1.9999990000000001</v>
      </c>
      <c r="L198" s="90" t="s">
        <v>1147</v>
      </c>
    </row>
    <row r="199" spans="1:12" x14ac:dyDescent="0.25">
      <c r="A199" s="103" t="s">
        <v>1038</v>
      </c>
      <c r="B199" s="104">
        <f t="shared" si="6"/>
        <v>1326</v>
      </c>
      <c r="C199" s="105">
        <v>2</v>
      </c>
      <c r="D199" s="103" t="s">
        <v>56</v>
      </c>
      <c r="E199" s="105" t="s">
        <v>25</v>
      </c>
      <c r="F199" s="105" t="s">
        <v>26</v>
      </c>
      <c r="G199" s="105">
        <v>5</v>
      </c>
      <c r="H199" s="105"/>
      <c r="I199" s="104" t="s">
        <v>37</v>
      </c>
      <c r="J199" s="112">
        <v>2500</v>
      </c>
      <c r="K199" s="112">
        <v>2500</v>
      </c>
      <c r="L199" s="90" t="s">
        <v>1148</v>
      </c>
    </row>
    <row r="200" spans="1:12" x14ac:dyDescent="0.25">
      <c r="A200" s="103" t="s">
        <v>1039</v>
      </c>
      <c r="B200" s="104">
        <f t="shared" si="6"/>
        <v>1328</v>
      </c>
      <c r="C200" s="105">
        <v>2</v>
      </c>
      <c r="D200" s="103" t="s">
        <v>56</v>
      </c>
      <c r="E200" s="105" t="s">
        <v>25</v>
      </c>
      <c r="F200" s="105" t="s">
        <v>28</v>
      </c>
      <c r="G200" s="105">
        <v>5</v>
      </c>
      <c r="H200" s="105"/>
      <c r="I200" s="104" t="s">
        <v>37</v>
      </c>
      <c r="J200" s="112">
        <v>-5</v>
      </c>
      <c r="K200" s="112">
        <v>-5</v>
      </c>
      <c r="L200" s="90" t="s">
        <v>1149</v>
      </c>
    </row>
    <row r="201" spans="1:12" x14ac:dyDescent="0.25">
      <c r="A201" s="97" t="s">
        <v>1040</v>
      </c>
      <c r="B201" s="98">
        <f t="shared" si="6"/>
        <v>1330</v>
      </c>
      <c r="C201" s="91">
        <v>2</v>
      </c>
      <c r="D201" s="97" t="s">
        <v>56</v>
      </c>
      <c r="E201" s="91" t="s">
        <v>25</v>
      </c>
      <c r="F201" s="91" t="s">
        <v>26</v>
      </c>
      <c r="G201" s="91">
        <v>6</v>
      </c>
      <c r="H201" s="91"/>
      <c r="I201" s="98" t="s">
        <v>38</v>
      </c>
      <c r="J201" s="112"/>
      <c r="K201" s="112"/>
      <c r="L201" s="90" t="s">
        <v>1150</v>
      </c>
    </row>
    <row r="202" spans="1:12" x14ac:dyDescent="0.25">
      <c r="A202" s="97" t="s">
        <v>1041</v>
      </c>
      <c r="B202" s="98">
        <f t="shared" si="6"/>
        <v>1332</v>
      </c>
      <c r="C202" s="91">
        <v>2</v>
      </c>
      <c r="D202" s="97" t="s">
        <v>56</v>
      </c>
      <c r="E202" s="91" t="s">
        <v>25</v>
      </c>
      <c r="F202" s="91" t="s">
        <v>28</v>
      </c>
      <c r="G202" s="91">
        <v>6</v>
      </c>
      <c r="H202" s="91"/>
      <c r="I202" s="98" t="s">
        <v>38</v>
      </c>
      <c r="J202" s="112"/>
      <c r="K202" s="112"/>
      <c r="L202" s="90" t="s">
        <v>1151</v>
      </c>
    </row>
    <row r="203" spans="1:12" x14ac:dyDescent="0.25">
      <c r="A203" s="97" t="s">
        <v>1042</v>
      </c>
      <c r="B203" s="98">
        <f t="shared" si="6"/>
        <v>1334</v>
      </c>
      <c r="C203" s="91">
        <v>2</v>
      </c>
      <c r="D203" s="97" t="s">
        <v>56</v>
      </c>
      <c r="E203" s="91" t="s">
        <v>25</v>
      </c>
      <c r="F203" s="91" t="s">
        <v>26</v>
      </c>
      <c r="G203" s="91">
        <v>7</v>
      </c>
      <c r="H203" s="91"/>
      <c r="I203" s="98" t="s">
        <v>39</v>
      </c>
      <c r="J203" s="112"/>
      <c r="K203" s="112"/>
      <c r="L203" s="90" t="s">
        <v>1152</v>
      </c>
    </row>
    <row r="204" spans="1:12" x14ac:dyDescent="0.25">
      <c r="A204" s="97" t="s">
        <v>1043</v>
      </c>
      <c r="B204" s="116">
        <v>1336</v>
      </c>
      <c r="C204" s="91">
        <v>2</v>
      </c>
      <c r="D204" s="97" t="s">
        <v>56</v>
      </c>
      <c r="E204" s="91" t="s">
        <v>25</v>
      </c>
      <c r="F204" s="91" t="s">
        <v>28</v>
      </c>
      <c r="G204" s="91">
        <v>7</v>
      </c>
      <c r="H204" s="91"/>
      <c r="I204" s="98" t="s">
        <v>39</v>
      </c>
      <c r="J204" s="112"/>
      <c r="K204" s="112"/>
      <c r="L204" s="90" t="s">
        <v>1153</v>
      </c>
    </row>
    <row r="205" spans="1:12" x14ac:dyDescent="0.25">
      <c r="A205" s="103" t="s">
        <v>1044</v>
      </c>
      <c r="B205" s="104">
        <f t="shared" ref="B205:B213" si="7">B204+1</f>
        <v>1337</v>
      </c>
      <c r="C205" s="105">
        <v>1</v>
      </c>
      <c r="D205" s="103" t="s">
        <v>57</v>
      </c>
      <c r="E205" s="105" t="s">
        <v>25</v>
      </c>
      <c r="F205" s="105" t="s">
        <v>42</v>
      </c>
      <c r="G205" s="105">
        <v>1</v>
      </c>
      <c r="H205" s="105" t="s">
        <v>856</v>
      </c>
      <c r="I205" s="104" t="s">
        <v>27</v>
      </c>
      <c r="J205" s="112" t="s">
        <v>1154</v>
      </c>
      <c r="K205" s="132" t="s">
        <v>1155</v>
      </c>
      <c r="L205" s="90" t="s">
        <v>1159</v>
      </c>
    </row>
    <row r="206" spans="1:12" x14ac:dyDescent="0.25">
      <c r="A206" s="103" t="s">
        <v>1045</v>
      </c>
      <c r="B206" s="104">
        <f t="shared" si="7"/>
        <v>1338</v>
      </c>
      <c r="C206" s="105">
        <v>1</v>
      </c>
      <c r="D206" s="103" t="s">
        <v>57</v>
      </c>
      <c r="E206" s="105" t="s">
        <v>25</v>
      </c>
      <c r="F206" s="105" t="s">
        <v>42</v>
      </c>
      <c r="G206" s="105">
        <v>1</v>
      </c>
      <c r="H206" s="105" t="s">
        <v>856</v>
      </c>
      <c r="I206" s="104" t="s">
        <v>33</v>
      </c>
      <c r="J206" s="110" t="s">
        <v>1154</v>
      </c>
      <c r="K206" s="133" t="s">
        <v>1156</v>
      </c>
      <c r="L206" s="90" t="s">
        <v>1162</v>
      </c>
    </row>
    <row r="207" spans="1:12" x14ac:dyDescent="0.25">
      <c r="A207" s="97" t="s">
        <v>1046</v>
      </c>
      <c r="B207" s="98">
        <f t="shared" si="7"/>
        <v>1339</v>
      </c>
      <c r="C207" s="91">
        <v>1</v>
      </c>
      <c r="D207" s="97" t="s">
        <v>57</v>
      </c>
      <c r="E207" s="91" t="s">
        <v>25</v>
      </c>
      <c r="F207" s="91" t="s">
        <v>42</v>
      </c>
      <c r="G207" s="91">
        <v>1</v>
      </c>
      <c r="H207" s="91" t="s">
        <v>856</v>
      </c>
      <c r="I207" s="98" t="s">
        <v>32</v>
      </c>
      <c r="J207" s="1"/>
      <c r="K207" s="1"/>
      <c r="L207" s="90" t="s">
        <v>1160</v>
      </c>
    </row>
    <row r="208" spans="1:12" x14ac:dyDescent="0.25">
      <c r="A208" s="97" t="s">
        <v>1047</v>
      </c>
      <c r="B208" s="116">
        <f t="shared" si="7"/>
        <v>1340</v>
      </c>
      <c r="C208" s="91">
        <v>1</v>
      </c>
      <c r="D208" s="97" t="s">
        <v>57</v>
      </c>
      <c r="E208" s="91" t="s">
        <v>25</v>
      </c>
      <c r="F208" s="91" t="s">
        <v>42</v>
      </c>
      <c r="G208" s="91">
        <v>2</v>
      </c>
      <c r="H208" s="91" t="s">
        <v>856</v>
      </c>
      <c r="I208" s="98" t="s">
        <v>34</v>
      </c>
      <c r="J208" s="111"/>
      <c r="K208" s="1"/>
      <c r="L208" s="90" t="s">
        <v>1161</v>
      </c>
    </row>
    <row r="209" spans="1:12" x14ac:dyDescent="0.25">
      <c r="A209" s="103" t="s">
        <v>1048</v>
      </c>
      <c r="B209" s="104">
        <f t="shared" si="7"/>
        <v>1341</v>
      </c>
      <c r="C209" s="105">
        <v>1</v>
      </c>
      <c r="D209" s="103" t="s">
        <v>57</v>
      </c>
      <c r="E209" s="105" t="s">
        <v>25</v>
      </c>
      <c r="F209" s="105" t="s">
        <v>42</v>
      </c>
      <c r="G209" s="105">
        <v>3</v>
      </c>
      <c r="H209" s="105" t="s">
        <v>856</v>
      </c>
      <c r="I209" s="104" t="s">
        <v>35</v>
      </c>
      <c r="J209" s="110" t="s">
        <v>1154</v>
      </c>
      <c r="K209" s="133" t="s">
        <v>1157</v>
      </c>
      <c r="L209" s="90" t="s">
        <v>1163</v>
      </c>
    </row>
    <row r="210" spans="1:12" x14ac:dyDescent="0.25">
      <c r="A210" s="97" t="s">
        <v>1049</v>
      </c>
      <c r="B210" s="116">
        <f t="shared" si="7"/>
        <v>1342</v>
      </c>
      <c r="C210" s="91">
        <v>1</v>
      </c>
      <c r="D210" s="97" t="s">
        <v>57</v>
      </c>
      <c r="E210" s="91" t="s">
        <v>25</v>
      </c>
      <c r="F210" s="91" t="s">
        <v>42</v>
      </c>
      <c r="G210" s="91">
        <v>4</v>
      </c>
      <c r="H210" s="91" t="s">
        <v>856</v>
      </c>
      <c r="I210" s="98" t="s">
        <v>36</v>
      </c>
      <c r="J210" s="111"/>
      <c r="K210" s="1"/>
      <c r="L210" s="90" t="s">
        <v>1164</v>
      </c>
    </row>
    <row r="211" spans="1:12" x14ac:dyDescent="0.25">
      <c r="A211" s="103" t="s">
        <v>1050</v>
      </c>
      <c r="B211" s="104">
        <f t="shared" si="7"/>
        <v>1343</v>
      </c>
      <c r="C211" s="105">
        <v>1</v>
      </c>
      <c r="D211" s="103" t="s">
        <v>57</v>
      </c>
      <c r="E211" s="105" t="s">
        <v>25</v>
      </c>
      <c r="F211" s="105" t="s">
        <v>42</v>
      </c>
      <c r="G211" s="105">
        <v>5</v>
      </c>
      <c r="H211" s="105" t="s">
        <v>856</v>
      </c>
      <c r="I211" s="104" t="s">
        <v>37</v>
      </c>
      <c r="J211" s="110" t="s">
        <v>1154</v>
      </c>
      <c r="K211" s="133" t="s">
        <v>1157</v>
      </c>
      <c r="L211" s="90" t="s">
        <v>1165</v>
      </c>
    </row>
    <row r="212" spans="1:12" x14ac:dyDescent="0.25">
      <c r="A212" s="97" t="s">
        <v>1051</v>
      </c>
      <c r="B212" s="98">
        <f t="shared" si="7"/>
        <v>1344</v>
      </c>
      <c r="C212" s="91">
        <v>1</v>
      </c>
      <c r="D212" s="97" t="s">
        <v>57</v>
      </c>
      <c r="E212" s="91" t="s">
        <v>25</v>
      </c>
      <c r="F212" s="91" t="s">
        <v>42</v>
      </c>
      <c r="G212" s="91">
        <v>6</v>
      </c>
      <c r="H212" s="91" t="s">
        <v>856</v>
      </c>
      <c r="I212" s="98" t="s">
        <v>38</v>
      </c>
      <c r="J212" s="111"/>
      <c r="K212" s="1"/>
      <c r="L212" s="90" t="s">
        <v>1166</v>
      </c>
    </row>
    <row r="213" spans="1:12" x14ac:dyDescent="0.25">
      <c r="A213" s="97" t="s">
        <v>1052</v>
      </c>
      <c r="B213" s="116">
        <f t="shared" si="7"/>
        <v>1345</v>
      </c>
      <c r="C213" s="91">
        <v>1</v>
      </c>
      <c r="D213" s="97" t="s">
        <v>57</v>
      </c>
      <c r="E213" s="91" t="s">
        <v>25</v>
      </c>
      <c r="F213" s="91" t="s">
        <v>42</v>
      </c>
      <c r="G213" s="91">
        <v>7</v>
      </c>
      <c r="H213" s="91" t="s">
        <v>856</v>
      </c>
      <c r="I213" s="98" t="s">
        <v>39</v>
      </c>
      <c r="J213" s="1"/>
      <c r="K213" s="1"/>
      <c r="L213" s="90" t="s">
        <v>1167</v>
      </c>
    </row>
    <row r="214" spans="1:12" x14ac:dyDescent="0.25">
      <c r="A214" s="103" t="s">
        <v>1053</v>
      </c>
      <c r="B214" s="131" t="s">
        <v>1100</v>
      </c>
      <c r="C214" s="105">
        <v>1</v>
      </c>
      <c r="D214" s="103" t="s">
        <v>57</v>
      </c>
      <c r="E214" s="105" t="s">
        <v>25</v>
      </c>
      <c r="F214" s="105" t="s">
        <v>44</v>
      </c>
      <c r="G214" s="105">
        <v>1</v>
      </c>
      <c r="H214" s="105" t="s">
        <v>857</v>
      </c>
      <c r="I214" s="104"/>
      <c r="J214" s="110" t="s">
        <v>1158</v>
      </c>
      <c r="K214" s="1"/>
      <c r="L214" s="90" t="s">
        <v>1168</v>
      </c>
    </row>
    <row r="215" spans="1:12" x14ac:dyDescent="0.25">
      <c r="A215" s="103" t="s">
        <v>1071</v>
      </c>
      <c r="B215" s="104">
        <v>1500</v>
      </c>
      <c r="C215" s="105">
        <v>2</v>
      </c>
      <c r="D215" s="103" t="s">
        <v>58</v>
      </c>
      <c r="E215" s="105" t="s">
        <v>40</v>
      </c>
      <c r="F215" s="105" t="s">
        <v>41</v>
      </c>
      <c r="G215" s="105">
        <v>1</v>
      </c>
      <c r="H215" s="105"/>
      <c r="I215" s="104"/>
      <c r="J215" s="1">
        <v>15000</v>
      </c>
      <c r="K215" s="134">
        <v>-51</v>
      </c>
      <c r="L215" s="90"/>
    </row>
    <row r="216" spans="1:12" x14ac:dyDescent="0.25">
      <c r="A216" s="103" t="s">
        <v>1069</v>
      </c>
      <c r="B216" s="104">
        <v>1700</v>
      </c>
      <c r="C216" s="105">
        <v>2</v>
      </c>
      <c r="D216" s="103" t="s">
        <v>56</v>
      </c>
      <c r="E216" s="105" t="s">
        <v>29</v>
      </c>
      <c r="F216" s="105" t="s">
        <v>30</v>
      </c>
      <c r="G216" s="105">
        <v>1</v>
      </c>
      <c r="H216" s="105"/>
      <c r="I216" s="104"/>
      <c r="J216" s="1">
        <v>38</v>
      </c>
      <c r="K216" s="134">
        <v>-5</v>
      </c>
      <c r="L216" s="90" t="s">
        <v>1170</v>
      </c>
    </row>
    <row r="217" spans="1:12" x14ac:dyDescent="0.25">
      <c r="A217" s="103" t="s">
        <v>1070</v>
      </c>
      <c r="B217" s="104">
        <v>1702</v>
      </c>
      <c r="C217" s="105">
        <v>2</v>
      </c>
      <c r="D217" s="103" t="s">
        <v>56</v>
      </c>
      <c r="E217" s="105" t="s">
        <v>29</v>
      </c>
      <c r="F217" s="105" t="s">
        <v>31</v>
      </c>
      <c r="G217" s="105">
        <v>1</v>
      </c>
      <c r="H217" s="105"/>
      <c r="I217" s="104"/>
      <c r="J217" s="1">
        <v>-8</v>
      </c>
      <c r="K217" s="134">
        <v>38</v>
      </c>
      <c r="L217" s="90" t="s">
        <v>1171</v>
      </c>
    </row>
    <row r="218" spans="1:12" ht="15.75" thickBot="1" x14ac:dyDescent="0.3">
      <c r="A218" s="107" t="s">
        <v>1068</v>
      </c>
      <c r="B218" s="108">
        <v>1704</v>
      </c>
      <c r="C218" s="109">
        <v>1</v>
      </c>
      <c r="D218" s="107" t="s">
        <v>57</v>
      </c>
      <c r="E218" s="109" t="s">
        <v>29</v>
      </c>
      <c r="F218" s="109" t="s">
        <v>43</v>
      </c>
      <c r="G218" s="109">
        <v>1</v>
      </c>
      <c r="H218" s="109" t="s">
        <v>856</v>
      </c>
      <c r="I218" s="108"/>
      <c r="J218" s="110" t="s">
        <v>1154</v>
      </c>
      <c r="K218" s="134" t="s">
        <v>1172</v>
      </c>
      <c r="L218" s="90"/>
    </row>
  </sheetData>
  <sortState ref="E1:J215">
    <sortCondition ref="E1:E215"/>
  </sortState>
  <mergeCells count="6">
    <mergeCell ref="K9:K10"/>
    <mergeCell ref="I5:I7"/>
    <mergeCell ref="I9:I10"/>
    <mergeCell ref="I18:I22"/>
    <mergeCell ref="I138:I184"/>
    <mergeCell ref="J9:J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45"/>
  <sheetViews>
    <sheetView showGridLines="0" workbookViewId="0">
      <selection activeCell="D6" sqref="D6"/>
    </sheetView>
  </sheetViews>
  <sheetFormatPr defaultColWidth="12.7109375" defaultRowHeight="12.75" x14ac:dyDescent="0.2"/>
  <cols>
    <col min="1" max="1" width="3" style="3" customWidth="1"/>
    <col min="2" max="2" width="19.85546875" style="3" customWidth="1"/>
    <col min="3" max="3" width="19.7109375" style="3" customWidth="1"/>
    <col min="4" max="4" width="15.28515625" style="3" customWidth="1"/>
    <col min="5" max="7" width="12.7109375" style="3" customWidth="1"/>
    <col min="8" max="8" width="14.28515625" style="3" customWidth="1"/>
    <col min="9" max="11" width="10.42578125" style="3" customWidth="1"/>
    <col min="12" max="12" width="14" style="3" customWidth="1"/>
    <col min="13" max="13" width="15.28515625" style="3" customWidth="1"/>
    <col min="14" max="16384" width="12.7109375" style="3"/>
  </cols>
  <sheetData>
    <row r="2" spans="2:11" x14ac:dyDescent="0.2">
      <c r="B2" s="3" t="s">
        <v>103</v>
      </c>
    </row>
    <row r="4" spans="2:11" x14ac:dyDescent="0.2">
      <c r="D4" s="30" t="s">
        <v>102</v>
      </c>
      <c r="E4" s="30"/>
      <c r="F4" s="30"/>
      <c r="G4" s="30" t="s">
        <v>101</v>
      </c>
    </row>
    <row r="5" spans="2:11" x14ac:dyDescent="0.2">
      <c r="B5" s="58"/>
      <c r="C5" s="57"/>
      <c r="D5" s="56" t="s">
        <v>100</v>
      </c>
      <c r="E5" s="56"/>
      <c r="F5" s="56" t="s">
        <v>99</v>
      </c>
      <c r="G5" s="56"/>
      <c r="H5" s="55" t="s">
        <v>98</v>
      </c>
      <c r="I5" s="55"/>
      <c r="J5" s="55"/>
      <c r="K5" s="54"/>
    </row>
    <row r="6" spans="2:11" x14ac:dyDescent="0.2">
      <c r="B6" s="49" t="s">
        <v>97</v>
      </c>
      <c r="C6" s="36" t="s">
        <v>71</v>
      </c>
      <c r="D6" s="53">
        <v>13256</v>
      </c>
      <c r="E6" s="52"/>
      <c r="F6" s="53">
        <v>16819</v>
      </c>
      <c r="G6" s="52"/>
      <c r="H6" s="47" t="s">
        <v>96</v>
      </c>
      <c r="I6" s="47"/>
      <c r="J6" s="47"/>
      <c r="K6" s="46"/>
    </row>
    <row r="7" spans="2:11" x14ac:dyDescent="0.2">
      <c r="B7" s="45"/>
      <c r="C7" s="44" t="s">
        <v>90</v>
      </c>
      <c r="D7" s="43">
        <v>4554</v>
      </c>
      <c r="E7" s="51"/>
      <c r="F7" s="43" t="s">
        <v>1136</v>
      </c>
      <c r="G7" s="50"/>
      <c r="H7" s="39" t="s">
        <v>95</v>
      </c>
      <c r="I7" s="39"/>
      <c r="J7" s="39"/>
      <c r="K7" s="38"/>
    </row>
    <row r="8" spans="2:11" x14ac:dyDescent="0.2">
      <c r="B8" s="49"/>
      <c r="C8" s="36"/>
      <c r="D8" s="36" t="s">
        <v>94</v>
      </c>
      <c r="E8" s="36"/>
      <c r="F8" s="36"/>
      <c r="G8" s="36" t="s">
        <v>93</v>
      </c>
      <c r="H8" s="47"/>
      <c r="I8" s="47"/>
      <c r="J8" s="47"/>
      <c r="K8" s="46"/>
    </row>
    <row r="9" spans="2:11" x14ac:dyDescent="0.2">
      <c r="B9" s="49" t="s">
        <v>92</v>
      </c>
      <c r="C9" s="36" t="s">
        <v>71</v>
      </c>
      <c r="D9" s="48">
        <f>INT(HEX2DEC(D7)/256)</f>
        <v>69</v>
      </c>
      <c r="E9" s="48">
        <f>HEX2DEC(D7)-INT(HEX2DEC(D7)/256)*256</f>
        <v>84</v>
      </c>
      <c r="F9" s="48">
        <f>INT(HEX2DEC(F7)/256)</f>
        <v>194</v>
      </c>
      <c r="G9" s="48">
        <f>HEX2DEC(F7)-INT(HEX2DEC(F7)/256)*256</f>
        <v>76</v>
      </c>
      <c r="H9" s="47" t="s">
        <v>91</v>
      </c>
      <c r="I9" s="47"/>
      <c r="J9" s="47"/>
      <c r="K9" s="46"/>
    </row>
    <row r="10" spans="2:11" x14ac:dyDescent="0.2">
      <c r="B10" s="45"/>
      <c r="C10" s="44" t="s">
        <v>90</v>
      </c>
      <c r="D10" s="43" t="str">
        <f>RIGHT("00"&amp;DEC2HEX(D9),2)</f>
        <v>45</v>
      </c>
      <c r="E10" s="43" t="str">
        <f>RIGHT("00"&amp;DEC2HEX(E9),2)</f>
        <v>54</v>
      </c>
      <c r="F10" s="43" t="str">
        <f>RIGHT("00"&amp;DEC2HEX(F9),2)</f>
        <v>C2</v>
      </c>
      <c r="G10" s="43" t="str">
        <f>RIGHT("00"&amp;DEC2HEX(G9),2)</f>
        <v>4C</v>
      </c>
      <c r="H10" s="39" t="s">
        <v>89</v>
      </c>
      <c r="I10" s="39"/>
      <c r="J10" s="39"/>
      <c r="K10" s="38"/>
    </row>
    <row r="11" spans="2:11" x14ac:dyDescent="0.2">
      <c r="B11" s="42" t="s">
        <v>88</v>
      </c>
      <c r="C11" s="41" t="s">
        <v>87</v>
      </c>
      <c r="D11" s="41" t="str">
        <f>RIGHT("00000000"&amp;HEX2BIN(D10),8)</f>
        <v>01000101</v>
      </c>
      <c r="E11" s="41" t="str">
        <f>RIGHT("00000000"&amp;HEX2BIN(E10),8)</f>
        <v>01010100</v>
      </c>
      <c r="F11" s="41" t="str">
        <f>RIGHT("00000000"&amp;HEX2BIN(F10),8)</f>
        <v>11000010</v>
      </c>
      <c r="G11" s="41" t="str">
        <f>RIGHT("00000000"&amp;HEX2BIN(G10),8)</f>
        <v>01001100</v>
      </c>
      <c r="H11" s="40" t="s">
        <v>86</v>
      </c>
      <c r="I11" s="39"/>
      <c r="J11" s="39"/>
      <c r="K11" s="38"/>
    </row>
    <row r="12" spans="2:11" x14ac:dyDescent="0.2">
      <c r="B12" s="37"/>
      <c r="C12" s="37"/>
      <c r="E12" s="36"/>
      <c r="F12" s="36"/>
      <c r="G12" s="36"/>
      <c r="H12" s="36"/>
      <c r="I12" s="36"/>
      <c r="J12" s="36"/>
    </row>
    <row r="13" spans="2:11" x14ac:dyDescent="0.2">
      <c r="H13" s="3" t="s">
        <v>85</v>
      </c>
      <c r="K13" s="33" t="s">
        <v>84</v>
      </c>
    </row>
    <row r="14" spans="2:11" x14ac:dyDescent="0.2">
      <c r="K14" s="33" t="s">
        <v>83</v>
      </c>
    </row>
    <row r="15" spans="2:11" x14ac:dyDescent="0.2">
      <c r="K15" s="33" t="s">
        <v>82</v>
      </c>
    </row>
    <row r="16" spans="2:11" ht="13.5" thickBot="1" x14ac:dyDescent="0.25">
      <c r="C16" s="35" t="s">
        <v>81</v>
      </c>
      <c r="D16" s="34" t="str">
        <f>LEFT(D11,1)</f>
        <v>0</v>
      </c>
      <c r="I16" s="8" t="s">
        <v>80</v>
      </c>
      <c r="K16" s="33" t="s">
        <v>79</v>
      </c>
    </row>
    <row r="17" spans="3:11" ht="13.5" thickBot="1" x14ac:dyDescent="0.25">
      <c r="C17" s="8" t="s">
        <v>78</v>
      </c>
      <c r="D17" s="29">
        <f>IF(D16="0",1,-1)</f>
        <v>1</v>
      </c>
      <c r="E17" s="5" t="s">
        <v>77</v>
      </c>
      <c r="H17" s="8"/>
      <c r="I17" s="3">
        <v>1</v>
      </c>
      <c r="J17" s="32">
        <v>1</v>
      </c>
      <c r="K17" s="17">
        <f t="shared" ref="K17:K39" si="0">IF($H18="1",I17,0)</f>
        <v>1</v>
      </c>
    </row>
    <row r="18" spans="3:11" x14ac:dyDescent="0.2">
      <c r="G18" s="8" t="s">
        <v>73</v>
      </c>
      <c r="H18" s="18" t="str">
        <f>MID(E$11,2,1)</f>
        <v>1</v>
      </c>
      <c r="I18" s="3">
        <v>0.5</v>
      </c>
      <c r="J18" s="17">
        <f t="shared" ref="J18:J40" si="1">IF($H18="1",I18,0)</f>
        <v>0.5</v>
      </c>
      <c r="K18" s="12">
        <f t="shared" si="0"/>
        <v>0</v>
      </c>
    </row>
    <row r="19" spans="3:11" x14ac:dyDescent="0.2">
      <c r="C19" s="28" t="s">
        <v>76</v>
      </c>
      <c r="D19" s="31" t="str">
        <f>RIGHT(D11,7)&amp;LEFT(E11,1)</f>
        <v>10001010</v>
      </c>
      <c r="H19" s="16" t="str">
        <f>MID(E$11,3,1)</f>
        <v>0</v>
      </c>
      <c r="I19" s="3">
        <f t="shared" ref="I19:I40" si="2">I18/2</f>
        <v>0.25</v>
      </c>
      <c r="J19" s="12">
        <f t="shared" si="1"/>
        <v>0</v>
      </c>
      <c r="K19" s="12">
        <f t="shared" si="0"/>
        <v>0.25</v>
      </c>
    </row>
    <row r="20" spans="3:11" ht="13.5" thickBot="1" x14ac:dyDescent="0.25">
      <c r="C20" s="8" t="s">
        <v>71</v>
      </c>
      <c r="D20" s="30">
        <f>BIN2DEC(D19)</f>
        <v>138</v>
      </c>
      <c r="H20" s="16" t="str">
        <f>MID(E$11,4,1)</f>
        <v>1</v>
      </c>
      <c r="I20" s="3">
        <f t="shared" si="2"/>
        <v>0.125</v>
      </c>
      <c r="J20" s="12">
        <f t="shared" si="1"/>
        <v>0.125</v>
      </c>
      <c r="K20" s="12">
        <f t="shared" si="0"/>
        <v>0</v>
      </c>
    </row>
    <row r="21" spans="3:11" ht="13.5" thickBot="1" x14ac:dyDescent="0.25">
      <c r="C21" s="8" t="s">
        <v>75</v>
      </c>
      <c r="D21" s="29">
        <f>D20-127</f>
        <v>11</v>
      </c>
      <c r="E21" s="5" t="s">
        <v>74</v>
      </c>
      <c r="H21" s="16" t="str">
        <f>MID(E$11,5,1)</f>
        <v>0</v>
      </c>
      <c r="I21" s="3">
        <f t="shared" si="2"/>
        <v>6.25E-2</v>
      </c>
      <c r="J21" s="12">
        <f t="shared" si="1"/>
        <v>0</v>
      </c>
      <c r="K21" s="12">
        <f t="shared" si="0"/>
        <v>6.25E-2</v>
      </c>
    </row>
    <row r="22" spans="3:11" x14ac:dyDescent="0.2">
      <c r="H22" s="16" t="str">
        <f>MID(E$11,6,1)</f>
        <v>1</v>
      </c>
      <c r="I22" s="3">
        <f t="shared" si="2"/>
        <v>3.125E-2</v>
      </c>
      <c r="J22" s="12">
        <f t="shared" si="1"/>
        <v>3.125E-2</v>
      </c>
      <c r="K22" s="12">
        <f t="shared" si="0"/>
        <v>0</v>
      </c>
    </row>
    <row r="23" spans="3:11" x14ac:dyDescent="0.2">
      <c r="C23" s="28" t="s">
        <v>73</v>
      </c>
      <c r="D23" s="27" t="str">
        <f>RIGHT(E11,7)&amp;F11&amp;G11</f>
        <v>10101001100001001001100</v>
      </c>
      <c r="E23" s="26"/>
      <c r="H23" s="16" t="str">
        <f>MID(E$11,7,1)</f>
        <v>0</v>
      </c>
      <c r="I23" s="3">
        <f t="shared" si="2"/>
        <v>1.5625E-2</v>
      </c>
      <c r="J23" s="12">
        <f t="shared" si="1"/>
        <v>0</v>
      </c>
      <c r="K23" s="15">
        <f t="shared" si="0"/>
        <v>0</v>
      </c>
    </row>
    <row r="24" spans="3:11" x14ac:dyDescent="0.2">
      <c r="E24" s="21" t="s">
        <v>72</v>
      </c>
      <c r="H24" s="13" t="str">
        <f>MID(E$11,8,1)</f>
        <v>0</v>
      </c>
      <c r="I24" s="3">
        <f t="shared" si="2"/>
        <v>7.8125E-3</v>
      </c>
      <c r="J24" s="15">
        <f t="shared" si="1"/>
        <v>0</v>
      </c>
      <c r="K24" s="17">
        <f t="shared" si="0"/>
        <v>7.8125E-3</v>
      </c>
    </row>
    <row r="25" spans="3:11" x14ac:dyDescent="0.2">
      <c r="C25" s="8" t="s">
        <v>71</v>
      </c>
      <c r="D25" s="3">
        <f>BIN2DEC(RIGHT(E11,7))*256*256+BIN2DEC(F11)*256+BIN2DEC(G11)</f>
        <v>5554764</v>
      </c>
      <c r="E25" s="3">
        <f>D25</f>
        <v>5554764</v>
      </c>
      <c r="H25" s="18" t="str">
        <f>MID(F$11,1,1)</f>
        <v>1</v>
      </c>
      <c r="I25" s="3">
        <f t="shared" si="2"/>
        <v>3.90625E-3</v>
      </c>
      <c r="J25" s="17">
        <f t="shared" si="1"/>
        <v>3.90625E-3</v>
      </c>
      <c r="K25" s="12">
        <f t="shared" si="0"/>
        <v>3.90625E-3</v>
      </c>
    </row>
    <row r="26" spans="3:11" x14ac:dyDescent="0.2">
      <c r="C26" s="25" t="s">
        <v>70</v>
      </c>
      <c r="D26" s="24">
        <f>HEX2DEC(800000)</f>
        <v>8388608</v>
      </c>
      <c r="E26" s="24">
        <f>HEX2DEC(400000)</f>
        <v>4194304</v>
      </c>
      <c r="F26" s="23" t="s">
        <v>69</v>
      </c>
      <c r="H26" s="16" t="str">
        <f>MID(F$11,2,1)</f>
        <v>1</v>
      </c>
      <c r="I26" s="3">
        <f t="shared" si="2"/>
        <v>1.953125E-3</v>
      </c>
      <c r="J26" s="12">
        <f t="shared" si="1"/>
        <v>1.953125E-3</v>
      </c>
      <c r="K26" s="12">
        <f t="shared" si="0"/>
        <v>0</v>
      </c>
    </row>
    <row r="27" spans="3:11" ht="13.5" thickBot="1" x14ac:dyDescent="0.25">
      <c r="C27" s="8" t="s">
        <v>68</v>
      </c>
      <c r="D27" s="22">
        <f>D25/D26+1</f>
        <v>1.6621794700622559</v>
      </c>
      <c r="E27" s="22">
        <f>E25/E26</f>
        <v>1.3243589401245117</v>
      </c>
      <c r="F27" s="21" t="s">
        <v>67</v>
      </c>
      <c r="H27" s="16" t="str">
        <f>MID(F$11,3,1)</f>
        <v>0</v>
      </c>
      <c r="I27" s="3">
        <f t="shared" si="2"/>
        <v>9.765625E-4</v>
      </c>
      <c r="J27" s="12">
        <f t="shared" si="1"/>
        <v>0</v>
      </c>
      <c r="K27" s="12">
        <f t="shared" si="0"/>
        <v>0</v>
      </c>
    </row>
    <row r="28" spans="3:11" ht="13.5" thickBot="1" x14ac:dyDescent="0.25">
      <c r="C28" s="8"/>
      <c r="D28" s="7">
        <f>IF(D20&gt;0,D27,E27)</f>
        <v>1.6621794700622559</v>
      </c>
      <c r="E28" s="6" t="s">
        <v>60</v>
      </c>
      <c r="F28" s="5"/>
      <c r="H28" s="16" t="str">
        <f>MID(F$11,4,1)</f>
        <v>0</v>
      </c>
      <c r="I28" s="3">
        <f t="shared" si="2"/>
        <v>4.8828125E-4</v>
      </c>
      <c r="J28" s="12">
        <f t="shared" si="1"/>
        <v>0</v>
      </c>
      <c r="K28" s="12">
        <f t="shared" si="0"/>
        <v>0</v>
      </c>
    </row>
    <row r="29" spans="3:11" x14ac:dyDescent="0.2">
      <c r="C29" s="8"/>
      <c r="H29" s="16" t="str">
        <f>MID(F$11,5,1)</f>
        <v>0</v>
      </c>
      <c r="I29" s="3">
        <f t="shared" si="2"/>
        <v>2.44140625E-4</v>
      </c>
      <c r="J29" s="12">
        <f t="shared" si="1"/>
        <v>0</v>
      </c>
      <c r="K29" s="12">
        <f t="shared" si="0"/>
        <v>0</v>
      </c>
    </row>
    <row r="30" spans="3:11" x14ac:dyDescent="0.2">
      <c r="C30" s="3" t="s">
        <v>66</v>
      </c>
      <c r="H30" s="16" t="str">
        <f>MID(F$11,6,1)</f>
        <v>0</v>
      </c>
      <c r="I30" s="3">
        <f t="shared" si="2"/>
        <v>1.220703125E-4</v>
      </c>
      <c r="J30" s="12">
        <f t="shared" si="1"/>
        <v>0</v>
      </c>
      <c r="K30" s="12">
        <f t="shared" si="0"/>
        <v>1.220703125E-4</v>
      </c>
    </row>
    <row r="31" spans="3:11" ht="13.5" thickBot="1" x14ac:dyDescent="0.25">
      <c r="H31" s="16" t="str">
        <f>MID(F$11,7,1)</f>
        <v>1</v>
      </c>
      <c r="I31" s="3">
        <f t="shared" si="2"/>
        <v>6.103515625E-5</v>
      </c>
      <c r="J31" s="12">
        <f t="shared" si="1"/>
        <v>6.103515625E-5</v>
      </c>
      <c r="K31" s="15">
        <f t="shared" si="0"/>
        <v>0</v>
      </c>
    </row>
    <row r="32" spans="3:11" ht="13.5" thickBot="1" x14ac:dyDescent="0.25">
      <c r="C32" s="20" t="s">
        <v>65</v>
      </c>
      <c r="D32" s="19">
        <f>D17*D28*2^D21</f>
        <v>3404.1435546875</v>
      </c>
      <c r="H32" s="13" t="str">
        <f>MID(F$11,8,1)</f>
        <v>0</v>
      </c>
      <c r="I32" s="3">
        <f t="shared" si="2"/>
        <v>3.0517578125E-5</v>
      </c>
      <c r="J32" s="15">
        <f t="shared" si="1"/>
        <v>0</v>
      </c>
      <c r="K32" s="17">
        <f t="shared" si="0"/>
        <v>0</v>
      </c>
    </row>
    <row r="33" spans="2:12" x14ac:dyDescent="0.2">
      <c r="H33" s="18" t="str">
        <f>MID(G$11,1,1)</f>
        <v>0</v>
      </c>
      <c r="I33" s="3">
        <f t="shared" si="2"/>
        <v>1.52587890625E-5</v>
      </c>
      <c r="J33" s="17">
        <f t="shared" si="1"/>
        <v>0</v>
      </c>
      <c r="K33" s="12">
        <f t="shared" si="0"/>
        <v>1.52587890625E-5</v>
      </c>
    </row>
    <row r="34" spans="2:12" x14ac:dyDescent="0.2">
      <c r="B34" s="3" t="s">
        <v>64</v>
      </c>
      <c r="H34" s="16" t="str">
        <f>MID(G$11,2,1)</f>
        <v>1</v>
      </c>
      <c r="I34" s="3">
        <f t="shared" si="2"/>
        <v>7.62939453125E-6</v>
      </c>
      <c r="J34" s="12">
        <f t="shared" si="1"/>
        <v>7.62939453125E-6</v>
      </c>
      <c r="K34" s="12">
        <f t="shared" si="0"/>
        <v>0</v>
      </c>
    </row>
    <row r="35" spans="2:12" x14ac:dyDescent="0.2">
      <c r="H35" s="16" t="str">
        <f>MID(G$11,3,1)</f>
        <v>0</v>
      </c>
      <c r="I35" s="3">
        <f t="shared" si="2"/>
        <v>3.814697265625E-6</v>
      </c>
      <c r="J35" s="12">
        <f t="shared" si="1"/>
        <v>0</v>
      </c>
      <c r="K35" s="12">
        <f t="shared" si="0"/>
        <v>0</v>
      </c>
    </row>
    <row r="36" spans="2:12" x14ac:dyDescent="0.2">
      <c r="H36" s="16" t="str">
        <f>MID(G$11,4,1)</f>
        <v>0</v>
      </c>
      <c r="I36" s="3">
        <f t="shared" si="2"/>
        <v>1.9073486328125E-6</v>
      </c>
      <c r="J36" s="12">
        <f t="shared" si="1"/>
        <v>0</v>
      </c>
      <c r="K36" s="12">
        <f t="shared" si="0"/>
        <v>1.9073486328125E-6</v>
      </c>
    </row>
    <row r="37" spans="2:12" x14ac:dyDescent="0.2">
      <c r="H37" s="16" t="str">
        <f>MID(G$11,5,1)</f>
        <v>1</v>
      </c>
      <c r="I37" s="3">
        <f t="shared" si="2"/>
        <v>9.5367431640625E-7</v>
      </c>
      <c r="J37" s="12">
        <f t="shared" si="1"/>
        <v>9.5367431640625E-7</v>
      </c>
      <c r="K37" s="12">
        <f t="shared" si="0"/>
        <v>9.5367431640625E-7</v>
      </c>
    </row>
    <row r="38" spans="2:12" x14ac:dyDescent="0.2">
      <c r="H38" s="16" t="str">
        <f>MID(G$11,6,1)</f>
        <v>1</v>
      </c>
      <c r="I38" s="3">
        <f t="shared" si="2"/>
        <v>4.76837158203125E-7</v>
      </c>
      <c r="J38" s="12">
        <f t="shared" si="1"/>
        <v>4.76837158203125E-7</v>
      </c>
      <c r="K38" s="12">
        <f t="shared" si="0"/>
        <v>0</v>
      </c>
    </row>
    <row r="39" spans="2:12" x14ac:dyDescent="0.2">
      <c r="H39" s="16" t="str">
        <f>MID(G$11,7,1)</f>
        <v>0</v>
      </c>
      <c r="I39" s="3">
        <f t="shared" si="2"/>
        <v>2.384185791015625E-7</v>
      </c>
      <c r="J39" s="12">
        <f t="shared" si="1"/>
        <v>0</v>
      </c>
      <c r="K39" s="15">
        <f t="shared" si="0"/>
        <v>0</v>
      </c>
    </row>
    <row r="40" spans="2:12" ht="13.5" thickBot="1" x14ac:dyDescent="0.25">
      <c r="B40" s="14" t="s">
        <v>63</v>
      </c>
      <c r="H40" s="13" t="str">
        <f>MID(G$11,8,1)</f>
        <v>0</v>
      </c>
      <c r="I40" s="3">
        <f t="shared" si="2"/>
        <v>1.1920928955078125E-7</v>
      </c>
      <c r="J40" s="12">
        <f t="shared" si="1"/>
        <v>0</v>
      </c>
    </row>
    <row r="41" spans="2:12" ht="13.5" thickBot="1" x14ac:dyDescent="0.25">
      <c r="B41" s="11" t="s">
        <v>62</v>
      </c>
      <c r="I41" s="8" t="s">
        <v>61</v>
      </c>
      <c r="J41" s="7">
        <f>SUM(J17:J40)</f>
        <v>1.6621794700622559</v>
      </c>
      <c r="K41" s="10">
        <f>SUM(K17:K39)</f>
        <v>1.3243589401245117</v>
      </c>
    </row>
    <row r="43" spans="2:12" ht="13.5" thickBot="1" x14ac:dyDescent="0.25">
      <c r="L43" s="9"/>
    </row>
    <row r="44" spans="2:12" ht="13.5" thickBot="1" x14ac:dyDescent="0.25">
      <c r="I44" s="8" t="s">
        <v>61</v>
      </c>
      <c r="J44" s="7">
        <f>IF(D20=0,K41,J41)</f>
        <v>1.6621794700622559</v>
      </c>
      <c r="K44" s="6" t="s">
        <v>60</v>
      </c>
      <c r="L44" s="5"/>
    </row>
    <row r="45" spans="2:12" x14ac:dyDescent="0.2">
      <c r="H45" s="4"/>
    </row>
  </sheetData>
  <hyperlinks>
    <hyperlink ref="B40" r:id="rId1"/>
  </hyperlinks>
  <pageMargins left="0.75" right="0.75" top="1" bottom="1" header="0.5" footer="0.5"/>
  <pageSetup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74"/>
  <sheetViews>
    <sheetView showGridLines="0" workbookViewId="0">
      <selection activeCell="E36" sqref="E36"/>
    </sheetView>
  </sheetViews>
  <sheetFormatPr defaultColWidth="12.7109375" defaultRowHeight="12.75" x14ac:dyDescent="0.2"/>
  <cols>
    <col min="1" max="1" width="3" style="3" customWidth="1"/>
    <col min="2" max="3" width="14.28515625" style="3" customWidth="1"/>
    <col min="4" max="4" width="19" style="3" customWidth="1"/>
    <col min="5" max="8" width="14.28515625" style="3" customWidth="1"/>
    <col min="9" max="16384" width="12.7109375" style="3"/>
  </cols>
  <sheetData>
    <row r="2" spans="2:8" x14ac:dyDescent="0.2">
      <c r="B2" s="3" t="s">
        <v>103</v>
      </c>
    </row>
    <row r="4" spans="2:8" ht="13.5" thickBot="1" x14ac:dyDescent="0.25"/>
    <row r="5" spans="2:8" ht="13.5" thickBot="1" x14ac:dyDescent="0.25">
      <c r="C5" s="20" t="s">
        <v>65</v>
      </c>
      <c r="D5" s="19">
        <f>PI()</f>
        <v>3.1415926535897931</v>
      </c>
      <c r="E5" s="47" t="s">
        <v>121</v>
      </c>
      <c r="F5" s="89"/>
      <c r="H5" s="3" t="s">
        <v>64</v>
      </c>
    </row>
    <row r="7" spans="2:8" x14ac:dyDescent="0.2">
      <c r="C7" s="3" t="s">
        <v>66</v>
      </c>
    </row>
    <row r="8" spans="2:8" ht="13.5" thickBot="1" x14ac:dyDescent="0.25"/>
    <row r="9" spans="2:8" ht="13.5" thickBot="1" x14ac:dyDescent="0.25">
      <c r="D9" s="29">
        <f>IF(D5&lt;0,-1,1)</f>
        <v>1</v>
      </c>
      <c r="E9" s="5" t="s">
        <v>77</v>
      </c>
    </row>
    <row r="10" spans="2:8" x14ac:dyDescent="0.2">
      <c r="C10" s="28" t="s">
        <v>120</v>
      </c>
      <c r="D10" s="84">
        <f>IF(D9=1,0,1)</f>
        <v>0</v>
      </c>
    </row>
    <row r="11" spans="2:8" ht="13.5" thickBot="1" x14ac:dyDescent="0.25">
      <c r="H11" s="14" t="s">
        <v>63</v>
      </c>
    </row>
    <row r="12" spans="2:8" ht="13.5" thickBot="1" x14ac:dyDescent="0.25">
      <c r="D12" s="29">
        <f>IF(ABS(D5)&lt;1.1754943E-38,-127,INT(LOG(ABS(D5))/LOG(2)))</f>
        <v>1</v>
      </c>
      <c r="E12" s="5" t="s">
        <v>74</v>
      </c>
      <c r="H12" s="11" t="s">
        <v>62</v>
      </c>
    </row>
    <row r="13" spans="2:8" x14ac:dyDescent="0.2">
      <c r="C13" s="8" t="s">
        <v>119</v>
      </c>
      <c r="D13" s="30">
        <f>D12+127</f>
        <v>128</v>
      </c>
    </row>
    <row r="14" spans="2:8" x14ac:dyDescent="0.2">
      <c r="C14" s="28" t="s">
        <v>76</v>
      </c>
      <c r="D14" s="84" t="str">
        <f>RIGHT("00000000"&amp;DEC2BIN(D13),8)</f>
        <v>10000000</v>
      </c>
    </row>
    <row r="15" spans="2:8" ht="13.5" thickBot="1" x14ac:dyDescent="0.25"/>
    <row r="16" spans="2:8" ht="13.5" thickBot="1" x14ac:dyDescent="0.25">
      <c r="D16" s="88">
        <f>D5/2^D12/D9</f>
        <v>1.5707963267948966</v>
      </c>
      <c r="E16" s="6" t="s">
        <v>60</v>
      </c>
      <c r="F16" s="5"/>
    </row>
    <row r="17" spans="3:7" x14ac:dyDescent="0.2">
      <c r="F17" s="21" t="s">
        <v>118</v>
      </c>
    </row>
    <row r="18" spans="3:7" x14ac:dyDescent="0.2">
      <c r="C18" s="8" t="s">
        <v>117</v>
      </c>
      <c r="D18" s="60">
        <f>D16-1</f>
        <v>0.57079632679489656</v>
      </c>
      <c r="F18" s="87">
        <f>D16</f>
        <v>1.5707963267948966</v>
      </c>
      <c r="G18" s="3" t="s">
        <v>116</v>
      </c>
    </row>
    <row r="19" spans="3:7" x14ac:dyDescent="0.2">
      <c r="C19" s="25" t="s">
        <v>70</v>
      </c>
      <c r="D19" s="50">
        <f>HEX2DEC(800000)</f>
        <v>8388608</v>
      </c>
      <c r="F19" s="50">
        <f>HEX2DEC(400000)</f>
        <v>4194304</v>
      </c>
      <c r="G19" s="23" t="s">
        <v>69</v>
      </c>
    </row>
    <row r="20" spans="3:7" x14ac:dyDescent="0.2">
      <c r="C20" s="8" t="s">
        <v>115</v>
      </c>
      <c r="D20" s="86">
        <f>D18*D19</f>
        <v>4788186.6333222836</v>
      </c>
      <c r="E20" s="86"/>
      <c r="F20" s="86">
        <f>F18*F19</f>
        <v>6588397.3166611418</v>
      </c>
      <c r="G20" s="21" t="s">
        <v>115</v>
      </c>
    </row>
    <row r="21" spans="3:7" hidden="1" x14ac:dyDescent="0.2">
      <c r="F21" s="26" t="str">
        <f>G34&amp;H35&amp;I35</f>
        <v/>
      </c>
    </row>
    <row r="22" spans="3:7" hidden="1" x14ac:dyDescent="0.2">
      <c r="C22" s="8"/>
    </row>
    <row r="23" spans="3:7" hidden="1" x14ac:dyDescent="0.2">
      <c r="D23" s="85">
        <f>IF(D13=0,F20,D20)</f>
        <v>4788186.6333222836</v>
      </c>
    </row>
    <row r="24" spans="3:7" hidden="1" x14ac:dyDescent="0.2">
      <c r="C24" s="30" t="s">
        <v>114</v>
      </c>
      <c r="D24" s="30">
        <f>D23/256</f>
        <v>18703.85403641517</v>
      </c>
      <c r="E24" s="30"/>
      <c r="F24" s="30"/>
      <c r="G24" s="30"/>
    </row>
    <row r="25" spans="3:7" hidden="1" x14ac:dyDescent="0.2">
      <c r="C25" s="30" t="s">
        <v>113</v>
      </c>
      <c r="D25" s="30">
        <f>INT(D24)</f>
        <v>18703</v>
      </c>
      <c r="E25" s="30"/>
      <c r="F25" s="30"/>
      <c r="G25" s="30"/>
    </row>
    <row r="26" spans="3:7" hidden="1" x14ac:dyDescent="0.2">
      <c r="C26" s="30" t="s">
        <v>112</v>
      </c>
      <c r="D26" s="85">
        <f>(D24-D25)*256</f>
        <v>218.6333222836256</v>
      </c>
      <c r="E26" s="30"/>
      <c r="F26" s="30"/>
      <c r="G26" s="30"/>
    </row>
    <row r="27" spans="3:7" hidden="1" x14ac:dyDescent="0.2">
      <c r="C27" s="30"/>
      <c r="D27" s="30"/>
      <c r="E27" s="30"/>
      <c r="F27" s="30"/>
      <c r="G27" s="30"/>
    </row>
    <row r="28" spans="3:7" hidden="1" x14ac:dyDescent="0.2">
      <c r="C28" s="30" t="s">
        <v>114</v>
      </c>
      <c r="D28" s="30">
        <f>D25/256</f>
        <v>73.05859375</v>
      </c>
      <c r="E28" s="30"/>
      <c r="F28" s="30"/>
      <c r="G28" s="30"/>
    </row>
    <row r="29" spans="3:7" hidden="1" x14ac:dyDescent="0.2">
      <c r="C29" s="30" t="s">
        <v>113</v>
      </c>
      <c r="D29" s="30">
        <f>INT(D28)</f>
        <v>73</v>
      </c>
      <c r="E29" s="30"/>
      <c r="F29" s="30"/>
      <c r="G29" s="30"/>
    </row>
    <row r="30" spans="3:7" hidden="1" x14ac:dyDescent="0.2">
      <c r="C30" s="30" t="s">
        <v>112</v>
      </c>
      <c r="D30" s="30">
        <f>(D28-D29)*256</f>
        <v>15</v>
      </c>
    </row>
    <row r="31" spans="3:7" hidden="1" x14ac:dyDescent="0.2">
      <c r="C31" s="30"/>
      <c r="E31" s="30"/>
    </row>
    <row r="32" spans="3:7" x14ac:dyDescent="0.2">
      <c r="C32" s="28" t="s">
        <v>73</v>
      </c>
      <c r="E32" s="31" t="str">
        <f>E34&amp;F35&amp;G35</f>
        <v>10010010000111111011010</v>
      </c>
    </row>
    <row r="33" spans="2:7" x14ac:dyDescent="0.2">
      <c r="E33" s="30"/>
    </row>
    <row r="34" spans="2:7" x14ac:dyDescent="0.2">
      <c r="C34" s="8"/>
      <c r="D34" s="30"/>
      <c r="E34" s="84" t="str">
        <f>RIGHT("0000000"&amp;DEC2BIN(D29),7)</f>
        <v>1001001</v>
      </c>
      <c r="F34" s="30"/>
      <c r="G34" s="30"/>
    </row>
    <row r="35" spans="2:7" ht="13.5" thickBot="1" x14ac:dyDescent="0.25">
      <c r="B35" s="83" t="s">
        <v>88</v>
      </c>
      <c r="C35" s="82" t="s">
        <v>87</v>
      </c>
      <c r="D35" s="82" t="str">
        <f>D10&amp;LEFT(D14,7)</f>
        <v>01000000</v>
      </c>
      <c r="E35" s="82" t="str">
        <f>RIGHT(D14,1)&amp;E34</f>
        <v>01001001</v>
      </c>
      <c r="F35" s="81" t="str">
        <f>RIGHT("00000000"&amp;DEC2BIN(D30),8)</f>
        <v>00001111</v>
      </c>
      <c r="G35" s="80" t="str">
        <f>RIGHT("00000000"&amp;DEC2BIN(D26),8)</f>
        <v>11011010</v>
      </c>
    </row>
    <row r="36" spans="2:7" ht="13.5" thickBot="1" x14ac:dyDescent="0.25">
      <c r="B36" s="72" t="s">
        <v>92</v>
      </c>
      <c r="C36" s="71" t="s">
        <v>90</v>
      </c>
      <c r="D36" s="79" t="str">
        <f>RIGHT("00"&amp;BIN2HEX(D35),2)</f>
        <v>40</v>
      </c>
      <c r="E36" s="78" t="str">
        <f>RIGHT("00"&amp;BIN2HEX(E35),2)</f>
        <v>49</v>
      </c>
      <c r="F36" s="78" t="str">
        <f>RIGHT("00"&amp;BIN2HEX(F35),2)</f>
        <v>0F</v>
      </c>
      <c r="G36" s="77" t="str">
        <f>RIGHT("00"&amp;BIN2HEX(G35),2)</f>
        <v>DA</v>
      </c>
    </row>
    <row r="37" spans="2:7" x14ac:dyDescent="0.2">
      <c r="B37" s="67"/>
      <c r="C37" s="36" t="s">
        <v>71</v>
      </c>
      <c r="D37" s="53">
        <f>HEX2DEC(D36)</f>
        <v>64</v>
      </c>
      <c r="E37" s="53">
        <f>HEX2DEC(E36)</f>
        <v>73</v>
      </c>
      <c r="F37" s="53">
        <f>HEX2DEC(F36)</f>
        <v>15</v>
      </c>
      <c r="G37" s="76">
        <f>HEX2DEC(G36)</f>
        <v>218</v>
      </c>
    </row>
    <row r="38" spans="2:7" x14ac:dyDescent="0.2">
      <c r="B38" s="67"/>
      <c r="C38" s="37"/>
      <c r="D38" s="75" t="s">
        <v>111</v>
      </c>
      <c r="E38" s="75" t="s">
        <v>110</v>
      </c>
      <c r="F38" s="75" t="s">
        <v>109</v>
      </c>
      <c r="G38" s="74" t="s">
        <v>108</v>
      </c>
    </row>
    <row r="39" spans="2:7" ht="13.5" thickBot="1" x14ac:dyDescent="0.25">
      <c r="B39" s="65"/>
      <c r="C39" s="50"/>
      <c r="D39" s="36" t="s">
        <v>94</v>
      </c>
      <c r="E39" s="50"/>
      <c r="F39" s="24"/>
      <c r="G39" s="73" t="s">
        <v>93</v>
      </c>
    </row>
    <row r="40" spans="2:7" ht="13.5" thickBot="1" x14ac:dyDescent="0.25">
      <c r="B40" s="72" t="s">
        <v>97</v>
      </c>
      <c r="C40" s="71" t="s">
        <v>90</v>
      </c>
      <c r="D40" s="69" t="str">
        <f>D36&amp;E36</f>
        <v>4049</v>
      </c>
      <c r="E40" s="70"/>
      <c r="F40" s="69" t="str">
        <f>F36&amp;G36</f>
        <v>0FDA</v>
      </c>
      <c r="G40" s="68"/>
    </row>
    <row r="41" spans="2:7" x14ac:dyDescent="0.2">
      <c r="B41" s="67"/>
      <c r="C41" s="36" t="s">
        <v>71</v>
      </c>
      <c r="D41" s="53">
        <f>HEX2DEC(D40)</f>
        <v>16457</v>
      </c>
      <c r="E41" s="52"/>
      <c r="F41" s="53">
        <f>HEX2DEC(F40)</f>
        <v>4058</v>
      </c>
      <c r="G41" s="66"/>
    </row>
    <row r="42" spans="2:7" x14ac:dyDescent="0.2">
      <c r="B42" s="65"/>
      <c r="C42" s="64"/>
      <c r="D42" s="63" t="s">
        <v>100</v>
      </c>
      <c r="E42" s="63"/>
      <c r="F42" s="63" t="s">
        <v>99</v>
      </c>
      <c r="G42" s="62"/>
    </row>
    <row r="44" spans="2:7" x14ac:dyDescent="0.2">
      <c r="D44" s="30" t="s">
        <v>102</v>
      </c>
      <c r="G44" s="30" t="s">
        <v>101</v>
      </c>
    </row>
    <row r="45" spans="2:7" x14ac:dyDescent="0.2">
      <c r="C45" s="8"/>
    </row>
    <row r="47" spans="2:7" x14ac:dyDescent="0.2">
      <c r="E47" s="8" t="s">
        <v>107</v>
      </c>
      <c r="F47" s="27" t="s">
        <v>73</v>
      </c>
    </row>
    <row r="48" spans="2:7" x14ac:dyDescent="0.2">
      <c r="G48" s="21" t="s">
        <v>106</v>
      </c>
    </row>
    <row r="49" spans="4:8" x14ac:dyDescent="0.2">
      <c r="G49" s="61" t="s">
        <v>83</v>
      </c>
    </row>
    <row r="50" spans="4:8" x14ac:dyDescent="0.2">
      <c r="D50" s="8" t="s">
        <v>105</v>
      </c>
      <c r="E50" s="60">
        <f>D16</f>
        <v>1.5707963267948966</v>
      </c>
      <c r="F50" s="3" t="s">
        <v>104</v>
      </c>
      <c r="G50" s="60">
        <f>D16</f>
        <v>1.5707963267948966</v>
      </c>
    </row>
    <row r="51" spans="4:8" x14ac:dyDescent="0.2">
      <c r="D51" s="3">
        <v>1</v>
      </c>
      <c r="E51" s="60">
        <f>E50-D51</f>
        <v>0.57079632679489656</v>
      </c>
      <c r="G51" s="3">
        <f t="shared" ref="G51:G72" si="0">IF((G50-$D51)&gt;0,G50-$D51,G50)</f>
        <v>0.57079632679489656</v>
      </c>
      <c r="H51" s="59" t="str">
        <f t="shared" ref="H51:H72" si="1">IF((G50-$D51)&gt;0,"1","0")</f>
        <v>1</v>
      </c>
    </row>
    <row r="52" spans="4:8" x14ac:dyDescent="0.2">
      <c r="D52" s="3">
        <v>0.5</v>
      </c>
      <c r="E52" s="3">
        <f t="shared" ref="E52:E73" si="2">IF((E51-$D52)&gt;0,E51-$D52,E51)</f>
        <v>7.0796326794896558E-2</v>
      </c>
      <c r="F52" s="59" t="str">
        <f t="shared" ref="F52:F73" si="3">IF((E51-$D52)&gt;0,"1","0")</f>
        <v>1</v>
      </c>
      <c r="G52" s="3">
        <f t="shared" si="0"/>
        <v>7.0796326794896558E-2</v>
      </c>
      <c r="H52" s="59" t="str">
        <f t="shared" si="1"/>
        <v>1</v>
      </c>
    </row>
    <row r="53" spans="4:8" x14ac:dyDescent="0.2">
      <c r="D53" s="3">
        <f t="shared" ref="D53:D74" si="4">D52/2</f>
        <v>0.25</v>
      </c>
      <c r="E53" s="3">
        <f t="shared" si="2"/>
        <v>7.0796326794896558E-2</v>
      </c>
      <c r="F53" s="59" t="str">
        <f t="shared" si="3"/>
        <v>0</v>
      </c>
      <c r="G53" s="3">
        <f t="shared" si="0"/>
        <v>7.0796326794896558E-2</v>
      </c>
      <c r="H53" s="59" t="str">
        <f t="shared" si="1"/>
        <v>0</v>
      </c>
    </row>
    <row r="54" spans="4:8" x14ac:dyDescent="0.2">
      <c r="D54" s="3">
        <f t="shared" si="4"/>
        <v>0.125</v>
      </c>
      <c r="E54" s="3">
        <f t="shared" si="2"/>
        <v>7.0796326794896558E-2</v>
      </c>
      <c r="F54" s="59" t="str">
        <f t="shared" si="3"/>
        <v>0</v>
      </c>
      <c r="G54" s="3">
        <f t="shared" si="0"/>
        <v>7.0796326794896558E-2</v>
      </c>
      <c r="H54" s="59" t="str">
        <f t="shared" si="1"/>
        <v>0</v>
      </c>
    </row>
    <row r="55" spans="4:8" x14ac:dyDescent="0.2">
      <c r="D55" s="3">
        <f t="shared" si="4"/>
        <v>6.25E-2</v>
      </c>
      <c r="E55" s="3">
        <f t="shared" si="2"/>
        <v>8.296326794896558E-3</v>
      </c>
      <c r="F55" s="59" t="str">
        <f t="shared" si="3"/>
        <v>1</v>
      </c>
      <c r="G55" s="3">
        <f t="shared" si="0"/>
        <v>8.296326794896558E-3</v>
      </c>
      <c r="H55" s="59" t="str">
        <f t="shared" si="1"/>
        <v>1</v>
      </c>
    </row>
    <row r="56" spans="4:8" x14ac:dyDescent="0.2">
      <c r="D56" s="3">
        <f t="shared" si="4"/>
        <v>3.125E-2</v>
      </c>
      <c r="E56" s="3">
        <f t="shared" si="2"/>
        <v>8.296326794896558E-3</v>
      </c>
      <c r="F56" s="59" t="str">
        <f t="shared" si="3"/>
        <v>0</v>
      </c>
      <c r="G56" s="3">
        <f t="shared" si="0"/>
        <v>8.296326794896558E-3</v>
      </c>
      <c r="H56" s="59" t="str">
        <f t="shared" si="1"/>
        <v>0</v>
      </c>
    </row>
    <row r="57" spans="4:8" x14ac:dyDescent="0.2">
      <c r="D57" s="3">
        <f t="shared" si="4"/>
        <v>1.5625E-2</v>
      </c>
      <c r="E57" s="3">
        <f t="shared" si="2"/>
        <v>8.296326794896558E-3</v>
      </c>
      <c r="F57" s="59" t="str">
        <f t="shared" si="3"/>
        <v>0</v>
      </c>
      <c r="G57" s="3">
        <f t="shared" si="0"/>
        <v>8.296326794896558E-3</v>
      </c>
      <c r="H57" s="59" t="str">
        <f t="shared" si="1"/>
        <v>0</v>
      </c>
    </row>
    <row r="58" spans="4:8" x14ac:dyDescent="0.2">
      <c r="D58" s="3">
        <f t="shared" si="4"/>
        <v>7.8125E-3</v>
      </c>
      <c r="E58" s="3">
        <f t="shared" si="2"/>
        <v>4.83826794896558E-4</v>
      </c>
      <c r="F58" s="59" t="str">
        <f t="shared" si="3"/>
        <v>1</v>
      </c>
      <c r="G58" s="3">
        <f t="shared" si="0"/>
        <v>4.83826794896558E-4</v>
      </c>
      <c r="H58" s="59" t="str">
        <f t="shared" si="1"/>
        <v>1</v>
      </c>
    </row>
    <row r="59" spans="4:8" x14ac:dyDescent="0.2">
      <c r="D59" s="3">
        <f t="shared" si="4"/>
        <v>3.90625E-3</v>
      </c>
      <c r="E59" s="3">
        <f t="shared" si="2"/>
        <v>4.83826794896558E-4</v>
      </c>
      <c r="F59" s="59" t="str">
        <f t="shared" si="3"/>
        <v>0</v>
      </c>
      <c r="G59" s="3">
        <f t="shared" si="0"/>
        <v>4.83826794896558E-4</v>
      </c>
      <c r="H59" s="59" t="str">
        <f t="shared" si="1"/>
        <v>0</v>
      </c>
    </row>
    <row r="60" spans="4:8" x14ac:dyDescent="0.2">
      <c r="D60" s="3">
        <f t="shared" si="4"/>
        <v>1.953125E-3</v>
      </c>
      <c r="E60" s="3">
        <f t="shared" si="2"/>
        <v>4.83826794896558E-4</v>
      </c>
      <c r="F60" s="59" t="str">
        <f t="shared" si="3"/>
        <v>0</v>
      </c>
      <c r="G60" s="3">
        <f t="shared" si="0"/>
        <v>4.83826794896558E-4</v>
      </c>
      <c r="H60" s="59" t="str">
        <f t="shared" si="1"/>
        <v>0</v>
      </c>
    </row>
    <row r="61" spans="4:8" x14ac:dyDescent="0.2">
      <c r="D61" s="3">
        <f t="shared" si="4"/>
        <v>9.765625E-4</v>
      </c>
      <c r="E61" s="3">
        <f t="shared" si="2"/>
        <v>4.83826794896558E-4</v>
      </c>
      <c r="F61" s="59" t="str">
        <f t="shared" si="3"/>
        <v>0</v>
      </c>
      <c r="G61" s="3">
        <f t="shared" si="0"/>
        <v>4.83826794896558E-4</v>
      </c>
      <c r="H61" s="59" t="str">
        <f t="shared" si="1"/>
        <v>0</v>
      </c>
    </row>
    <row r="62" spans="4:8" x14ac:dyDescent="0.2">
      <c r="D62" s="3">
        <f t="shared" si="4"/>
        <v>4.8828125E-4</v>
      </c>
      <c r="E62" s="3">
        <f t="shared" si="2"/>
        <v>4.83826794896558E-4</v>
      </c>
      <c r="F62" s="59" t="str">
        <f t="shared" si="3"/>
        <v>0</v>
      </c>
      <c r="G62" s="3">
        <f t="shared" si="0"/>
        <v>4.83826794896558E-4</v>
      </c>
      <c r="H62" s="59" t="str">
        <f t="shared" si="1"/>
        <v>0</v>
      </c>
    </row>
    <row r="63" spans="4:8" x14ac:dyDescent="0.2">
      <c r="D63" s="3">
        <f t="shared" si="4"/>
        <v>2.44140625E-4</v>
      </c>
      <c r="E63" s="3">
        <f t="shared" si="2"/>
        <v>2.39686169896558E-4</v>
      </c>
      <c r="F63" s="59" t="str">
        <f t="shared" si="3"/>
        <v>1</v>
      </c>
      <c r="G63" s="3">
        <f t="shared" si="0"/>
        <v>2.39686169896558E-4</v>
      </c>
      <c r="H63" s="59" t="str">
        <f t="shared" si="1"/>
        <v>1</v>
      </c>
    </row>
    <row r="64" spans="4:8" x14ac:dyDescent="0.2">
      <c r="D64" s="3">
        <f t="shared" si="4"/>
        <v>1.220703125E-4</v>
      </c>
      <c r="E64" s="3">
        <f t="shared" si="2"/>
        <v>1.17615857396558E-4</v>
      </c>
      <c r="F64" s="59" t="str">
        <f t="shared" si="3"/>
        <v>1</v>
      </c>
      <c r="G64" s="3">
        <f t="shared" si="0"/>
        <v>1.17615857396558E-4</v>
      </c>
      <c r="H64" s="59" t="str">
        <f t="shared" si="1"/>
        <v>1</v>
      </c>
    </row>
    <row r="65" spans="4:8" x14ac:dyDescent="0.2">
      <c r="D65" s="3">
        <f t="shared" si="4"/>
        <v>6.103515625E-5</v>
      </c>
      <c r="E65" s="3">
        <f t="shared" si="2"/>
        <v>5.6580701146557999E-5</v>
      </c>
      <c r="F65" s="59" t="str">
        <f t="shared" si="3"/>
        <v>1</v>
      </c>
      <c r="G65" s="3">
        <f t="shared" si="0"/>
        <v>5.6580701146557999E-5</v>
      </c>
      <c r="H65" s="59" t="str">
        <f t="shared" si="1"/>
        <v>1</v>
      </c>
    </row>
    <row r="66" spans="4:8" x14ac:dyDescent="0.2">
      <c r="D66" s="3">
        <f t="shared" si="4"/>
        <v>3.0517578125E-5</v>
      </c>
      <c r="E66" s="3">
        <f t="shared" si="2"/>
        <v>2.6063123021557999E-5</v>
      </c>
      <c r="F66" s="59" t="str">
        <f t="shared" si="3"/>
        <v>1</v>
      </c>
      <c r="G66" s="3">
        <f t="shared" si="0"/>
        <v>2.6063123021557999E-5</v>
      </c>
      <c r="H66" s="59" t="str">
        <f t="shared" si="1"/>
        <v>1</v>
      </c>
    </row>
    <row r="67" spans="4:8" x14ac:dyDescent="0.2">
      <c r="D67" s="3">
        <f t="shared" si="4"/>
        <v>1.52587890625E-5</v>
      </c>
      <c r="E67" s="3">
        <f t="shared" si="2"/>
        <v>1.0804333959057999E-5</v>
      </c>
      <c r="F67" s="59" t="str">
        <f t="shared" si="3"/>
        <v>1</v>
      </c>
      <c r="G67" s="3">
        <f t="shared" si="0"/>
        <v>1.0804333959057999E-5</v>
      </c>
      <c r="H67" s="59" t="str">
        <f t="shared" si="1"/>
        <v>1</v>
      </c>
    </row>
    <row r="68" spans="4:8" x14ac:dyDescent="0.2">
      <c r="D68" s="3">
        <f t="shared" si="4"/>
        <v>7.62939453125E-6</v>
      </c>
      <c r="E68" s="3">
        <f t="shared" si="2"/>
        <v>3.174939427807999E-6</v>
      </c>
      <c r="F68" s="59" t="str">
        <f t="shared" si="3"/>
        <v>1</v>
      </c>
      <c r="G68" s="3">
        <f t="shared" si="0"/>
        <v>3.174939427807999E-6</v>
      </c>
      <c r="H68" s="59" t="str">
        <f t="shared" si="1"/>
        <v>1</v>
      </c>
    </row>
    <row r="69" spans="4:8" x14ac:dyDescent="0.2">
      <c r="D69" s="3">
        <f t="shared" si="4"/>
        <v>3.814697265625E-6</v>
      </c>
      <c r="E69" s="3">
        <f t="shared" si="2"/>
        <v>3.174939427807999E-6</v>
      </c>
      <c r="F69" s="59" t="str">
        <f t="shared" si="3"/>
        <v>0</v>
      </c>
      <c r="G69" s="3">
        <f t="shared" si="0"/>
        <v>3.174939427807999E-6</v>
      </c>
      <c r="H69" s="59" t="str">
        <f t="shared" si="1"/>
        <v>0</v>
      </c>
    </row>
    <row r="70" spans="4:8" x14ac:dyDescent="0.2">
      <c r="D70" s="3">
        <f t="shared" si="4"/>
        <v>1.9073486328125E-6</v>
      </c>
      <c r="E70" s="3">
        <f t="shared" si="2"/>
        <v>1.267590794995499E-6</v>
      </c>
      <c r="F70" s="59" t="str">
        <f t="shared" si="3"/>
        <v>1</v>
      </c>
      <c r="G70" s="3">
        <f t="shared" si="0"/>
        <v>1.267590794995499E-6</v>
      </c>
      <c r="H70" s="59" t="str">
        <f t="shared" si="1"/>
        <v>1</v>
      </c>
    </row>
    <row r="71" spans="4:8" x14ac:dyDescent="0.2">
      <c r="D71" s="3">
        <f t="shared" si="4"/>
        <v>9.5367431640625E-7</v>
      </c>
      <c r="E71" s="3">
        <f t="shared" si="2"/>
        <v>3.1391647858924898E-7</v>
      </c>
      <c r="F71" s="59" t="str">
        <f t="shared" si="3"/>
        <v>1</v>
      </c>
      <c r="G71" s="3">
        <f t="shared" si="0"/>
        <v>3.1391647858924898E-7</v>
      </c>
      <c r="H71" s="59" t="str">
        <f t="shared" si="1"/>
        <v>1</v>
      </c>
    </row>
    <row r="72" spans="4:8" x14ac:dyDescent="0.2">
      <c r="D72" s="3">
        <f t="shared" si="4"/>
        <v>4.76837158203125E-7</v>
      </c>
      <c r="E72" s="3">
        <f t="shared" si="2"/>
        <v>3.1391647858924898E-7</v>
      </c>
      <c r="F72" s="59" t="str">
        <f t="shared" si="3"/>
        <v>0</v>
      </c>
      <c r="G72" s="3">
        <f t="shared" si="0"/>
        <v>3.1391647858924898E-7</v>
      </c>
      <c r="H72" s="59" t="str">
        <f t="shared" si="1"/>
        <v>0</v>
      </c>
    </row>
    <row r="73" spans="4:8" x14ac:dyDescent="0.2">
      <c r="D73" s="3">
        <f t="shared" si="4"/>
        <v>2.384185791015625E-7</v>
      </c>
      <c r="E73" s="3">
        <f t="shared" si="2"/>
        <v>7.5497899487686482E-8</v>
      </c>
      <c r="F73" s="59" t="str">
        <f t="shared" si="3"/>
        <v>1</v>
      </c>
      <c r="H73" s="59" t="str">
        <f>IF((G72/$D73)&gt;0.5,"1","0")</f>
        <v>1</v>
      </c>
    </row>
    <row r="74" spans="4:8" x14ac:dyDescent="0.2">
      <c r="D74" s="3">
        <f t="shared" si="4"/>
        <v>1.1920928955078125E-7</v>
      </c>
      <c r="F74" s="59" t="str">
        <f>IF((E73/$D74)&gt;0.5,"1","0")</f>
        <v>1</v>
      </c>
      <c r="H74" s="59"/>
    </row>
  </sheetData>
  <hyperlinks>
    <hyperlink ref="H11" r:id="rId1"/>
  </hyperlinks>
  <pageMargins left="0.75" right="0.75" top="1" bottom="1" header="0.5" footer="0.5"/>
  <pageSetup orientation="portrait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7"/>
  <sheetViews>
    <sheetView topLeftCell="A26" workbookViewId="0">
      <selection activeCell="A29" sqref="A29:XFD29"/>
    </sheetView>
  </sheetViews>
  <sheetFormatPr defaultRowHeight="15" x14ac:dyDescent="0.25"/>
  <cols>
    <col min="3" max="3" width="40.140625" bestFit="1" customWidth="1"/>
    <col min="4" max="4" width="42.42578125" bestFit="1" customWidth="1"/>
  </cols>
  <sheetData>
    <row r="1" spans="1:4" s="90" customFormat="1" x14ac:dyDescent="0.25">
      <c r="A1" s="90" t="s">
        <v>1091</v>
      </c>
      <c r="B1" s="90" t="s">
        <v>1092</v>
      </c>
    </row>
    <row r="2" spans="1:4" x14ac:dyDescent="0.25">
      <c r="A2" s="90">
        <v>1</v>
      </c>
      <c r="B2" s="90" t="s">
        <v>127</v>
      </c>
      <c r="C2" s="90" t="s">
        <v>128</v>
      </c>
      <c r="D2" s="90" t="s">
        <v>129</v>
      </c>
    </row>
    <row r="3" spans="1:4" x14ac:dyDescent="0.25">
      <c r="A3" s="90">
        <v>2</v>
      </c>
      <c r="B3" s="90" t="s">
        <v>130</v>
      </c>
      <c r="C3" s="90" t="s">
        <v>131</v>
      </c>
      <c r="D3" s="90" t="s">
        <v>132</v>
      </c>
    </row>
    <row r="4" spans="1:4" x14ac:dyDescent="0.25">
      <c r="A4" s="90">
        <v>3</v>
      </c>
      <c r="B4" s="90" t="s">
        <v>133</v>
      </c>
      <c r="C4" s="90" t="s">
        <v>134</v>
      </c>
      <c r="D4" s="90" t="s">
        <v>135</v>
      </c>
    </row>
    <row r="5" spans="1:4" x14ac:dyDescent="0.25">
      <c r="A5" s="90">
        <v>4</v>
      </c>
      <c r="B5" s="90" t="s">
        <v>136</v>
      </c>
      <c r="C5" s="90" t="s">
        <v>137</v>
      </c>
      <c r="D5" s="90" t="s">
        <v>138</v>
      </c>
    </row>
    <row r="6" spans="1:4" x14ac:dyDescent="0.25">
      <c r="A6" s="90">
        <v>5</v>
      </c>
      <c r="B6" s="90" t="s">
        <v>139</v>
      </c>
      <c r="C6" s="90" t="s">
        <v>140</v>
      </c>
      <c r="D6" s="90" t="s">
        <v>141</v>
      </c>
    </row>
    <row r="7" spans="1:4" x14ac:dyDescent="0.25">
      <c r="A7" s="90">
        <v>6</v>
      </c>
      <c r="B7" s="90" t="s">
        <v>142</v>
      </c>
      <c r="C7" s="90" t="s">
        <v>143</v>
      </c>
      <c r="D7" s="90" t="s">
        <v>144</v>
      </c>
    </row>
    <row r="8" spans="1:4" x14ac:dyDescent="0.25">
      <c r="A8" s="90">
        <v>7</v>
      </c>
      <c r="B8" s="90" t="s">
        <v>145</v>
      </c>
      <c r="C8" s="90" t="s">
        <v>146</v>
      </c>
      <c r="D8" s="90" t="s">
        <v>147</v>
      </c>
    </row>
    <row r="9" spans="1:4" x14ac:dyDescent="0.25">
      <c r="A9" s="90">
        <v>8</v>
      </c>
      <c r="B9" s="90" t="s">
        <v>148</v>
      </c>
      <c r="C9" s="90" t="s">
        <v>149</v>
      </c>
      <c r="D9" s="90" t="s">
        <v>150</v>
      </c>
    </row>
    <row r="10" spans="1:4" x14ac:dyDescent="0.25">
      <c r="A10" s="90">
        <v>9</v>
      </c>
      <c r="B10" s="90" t="s">
        <v>151</v>
      </c>
      <c r="C10" s="90" t="s">
        <v>152</v>
      </c>
      <c r="D10" s="90"/>
    </row>
    <row r="11" spans="1:4" x14ac:dyDescent="0.25">
      <c r="A11" s="90">
        <v>10</v>
      </c>
      <c r="B11" s="90" t="s">
        <v>153</v>
      </c>
      <c r="C11" s="90" t="s">
        <v>154</v>
      </c>
      <c r="D11" s="90" t="s">
        <v>155</v>
      </c>
    </row>
    <row r="12" spans="1:4" x14ac:dyDescent="0.25">
      <c r="A12" s="90">
        <v>11</v>
      </c>
      <c r="B12" s="90" t="s">
        <v>156</v>
      </c>
      <c r="C12" s="90" t="s">
        <v>157</v>
      </c>
      <c r="D12" s="90" t="s">
        <v>158</v>
      </c>
    </row>
    <row r="13" spans="1:4" x14ac:dyDescent="0.25">
      <c r="A13" s="90">
        <v>12</v>
      </c>
      <c r="B13" s="90" t="s">
        <v>159</v>
      </c>
      <c r="C13" s="90" t="s">
        <v>160</v>
      </c>
      <c r="D13" s="90" t="s">
        <v>161</v>
      </c>
    </row>
    <row r="14" spans="1:4" x14ac:dyDescent="0.25">
      <c r="A14" s="90">
        <v>13</v>
      </c>
      <c r="B14" s="90" t="s">
        <v>162</v>
      </c>
      <c r="C14" s="90" t="s">
        <v>163</v>
      </c>
      <c r="D14" s="90" t="s">
        <v>164</v>
      </c>
    </row>
    <row r="15" spans="1:4" x14ac:dyDescent="0.25">
      <c r="A15" s="90">
        <v>14</v>
      </c>
      <c r="B15" s="90" t="s">
        <v>165</v>
      </c>
      <c r="C15" s="90" t="s">
        <v>166</v>
      </c>
      <c r="D15" s="90" t="s">
        <v>167</v>
      </c>
    </row>
    <row r="16" spans="1:4" x14ac:dyDescent="0.25">
      <c r="A16" s="90">
        <v>15</v>
      </c>
      <c r="B16" s="90" t="s">
        <v>168</v>
      </c>
      <c r="C16" s="90" t="s">
        <v>169</v>
      </c>
      <c r="D16" s="90" t="s">
        <v>170</v>
      </c>
    </row>
    <row r="17" spans="1:4" x14ac:dyDescent="0.25">
      <c r="A17" s="90">
        <v>16</v>
      </c>
      <c r="B17" s="90" t="s">
        <v>171</v>
      </c>
      <c r="C17" s="90" t="s">
        <v>172</v>
      </c>
      <c r="D17" s="90" t="s">
        <v>173</v>
      </c>
    </row>
    <row r="18" spans="1:4" x14ac:dyDescent="0.25">
      <c r="A18" s="90">
        <v>17</v>
      </c>
      <c r="B18" s="90" t="s">
        <v>174</v>
      </c>
      <c r="C18" s="90" t="s">
        <v>175</v>
      </c>
      <c r="D18" s="90" t="s">
        <v>176</v>
      </c>
    </row>
    <row r="19" spans="1:4" x14ac:dyDescent="0.25">
      <c r="A19" s="90">
        <v>18</v>
      </c>
      <c r="B19" s="90" t="s">
        <v>177</v>
      </c>
      <c r="C19" s="90" t="s">
        <v>178</v>
      </c>
      <c r="D19" s="90" t="s">
        <v>179</v>
      </c>
    </row>
    <row r="20" spans="1:4" x14ac:dyDescent="0.25">
      <c r="A20" s="90">
        <v>19</v>
      </c>
      <c r="B20" s="90" t="s">
        <v>180</v>
      </c>
      <c r="C20" s="90" t="s">
        <v>181</v>
      </c>
      <c r="D20" s="90" t="s">
        <v>182</v>
      </c>
    </row>
    <row r="21" spans="1:4" x14ac:dyDescent="0.25">
      <c r="A21" s="90">
        <v>20</v>
      </c>
      <c r="B21" s="90" t="s">
        <v>183</v>
      </c>
      <c r="C21" s="90" t="s">
        <v>184</v>
      </c>
      <c r="D21" s="90"/>
    </row>
    <row r="22" spans="1:4" x14ac:dyDescent="0.25">
      <c r="A22" s="90">
        <v>21</v>
      </c>
      <c r="B22" s="90" t="s">
        <v>185</v>
      </c>
      <c r="C22" s="90" t="s">
        <v>186</v>
      </c>
      <c r="D22" s="90" t="s">
        <v>187</v>
      </c>
    </row>
    <row r="23" spans="1:4" x14ac:dyDescent="0.25">
      <c r="A23" s="90">
        <v>22</v>
      </c>
      <c r="B23" s="90" t="s">
        <v>188</v>
      </c>
      <c r="C23" s="90" t="s">
        <v>189</v>
      </c>
      <c r="D23" s="90" t="s">
        <v>190</v>
      </c>
    </row>
    <row r="24" spans="1:4" x14ac:dyDescent="0.25">
      <c r="A24" s="90">
        <v>23</v>
      </c>
      <c r="B24" s="90" t="s">
        <v>191</v>
      </c>
      <c r="C24" s="90" t="s">
        <v>192</v>
      </c>
      <c r="D24" s="90" t="s">
        <v>193</v>
      </c>
    </row>
    <row r="25" spans="1:4" x14ac:dyDescent="0.25">
      <c r="A25" s="90">
        <v>24</v>
      </c>
      <c r="B25" s="90" t="s">
        <v>194</v>
      </c>
      <c r="C25" s="90" t="s">
        <v>195</v>
      </c>
      <c r="D25" s="90" t="s">
        <v>196</v>
      </c>
    </row>
    <row r="26" spans="1:4" x14ac:dyDescent="0.25">
      <c r="A26" s="90">
        <v>25</v>
      </c>
      <c r="B26" s="90" t="s">
        <v>197</v>
      </c>
      <c r="C26" s="90" t="s">
        <v>198</v>
      </c>
      <c r="D26" s="90" t="s">
        <v>199</v>
      </c>
    </row>
    <row r="27" spans="1:4" x14ac:dyDescent="0.25">
      <c r="A27" s="90">
        <v>26</v>
      </c>
      <c r="B27" s="90" t="s">
        <v>200</v>
      </c>
      <c r="C27" s="90" t="s">
        <v>201</v>
      </c>
      <c r="D27" s="90" t="s">
        <v>202</v>
      </c>
    </row>
    <row r="28" spans="1:4" x14ac:dyDescent="0.25">
      <c r="A28" s="90">
        <v>27</v>
      </c>
      <c r="B28" s="90" t="s">
        <v>203</v>
      </c>
      <c r="C28" s="90" t="s">
        <v>204</v>
      </c>
      <c r="D28" s="90"/>
    </row>
    <row r="29" spans="1:4" x14ac:dyDescent="0.25">
      <c r="A29" s="90">
        <v>28</v>
      </c>
      <c r="B29" s="90" t="s">
        <v>205</v>
      </c>
      <c r="C29" s="90" t="s">
        <v>206</v>
      </c>
      <c r="D29" s="90"/>
    </row>
    <row r="30" spans="1:4" x14ac:dyDescent="0.25">
      <c r="A30" s="90">
        <v>29</v>
      </c>
      <c r="B30" s="90" t="s">
        <v>207</v>
      </c>
      <c r="C30" s="90" t="s">
        <v>208</v>
      </c>
      <c r="D30" s="90" t="s">
        <v>209</v>
      </c>
    </row>
    <row r="31" spans="1:4" x14ac:dyDescent="0.25">
      <c r="A31" s="90">
        <v>30</v>
      </c>
      <c r="B31" s="90" t="s">
        <v>210</v>
      </c>
      <c r="C31" s="90" t="s">
        <v>211</v>
      </c>
      <c r="D31" s="90" t="s">
        <v>212</v>
      </c>
    </row>
    <row r="32" spans="1:4" x14ac:dyDescent="0.25">
      <c r="A32" s="90">
        <v>31</v>
      </c>
      <c r="B32" s="90" t="s">
        <v>213</v>
      </c>
      <c r="C32" s="90" t="s">
        <v>214</v>
      </c>
      <c r="D32" s="90" t="s">
        <v>215</v>
      </c>
    </row>
    <row r="33" spans="1:4" x14ac:dyDescent="0.25">
      <c r="A33" s="90">
        <v>32</v>
      </c>
      <c r="B33" s="90" t="s">
        <v>216</v>
      </c>
      <c r="C33" s="90" t="s">
        <v>217</v>
      </c>
      <c r="D33" s="90"/>
    </row>
    <row r="34" spans="1:4" x14ac:dyDescent="0.25">
      <c r="A34" s="90">
        <v>33</v>
      </c>
      <c r="B34" s="90" t="s">
        <v>218</v>
      </c>
      <c r="C34" s="90" t="s">
        <v>219</v>
      </c>
      <c r="D34" s="90" t="s">
        <v>220</v>
      </c>
    </row>
    <row r="35" spans="1:4" x14ac:dyDescent="0.25">
      <c r="A35" s="90">
        <v>34</v>
      </c>
      <c r="B35" s="90" t="s">
        <v>221</v>
      </c>
      <c r="C35" s="90" t="s">
        <v>222</v>
      </c>
      <c r="D35" s="90" t="s">
        <v>223</v>
      </c>
    </row>
    <row r="36" spans="1:4" x14ac:dyDescent="0.25">
      <c r="A36" s="90">
        <v>35</v>
      </c>
      <c r="B36" s="90" t="s">
        <v>224</v>
      </c>
      <c r="C36" s="90" t="s">
        <v>225</v>
      </c>
      <c r="D36" s="90" t="s">
        <v>226</v>
      </c>
    </row>
    <row r="37" spans="1:4" x14ac:dyDescent="0.25">
      <c r="A37" s="90">
        <v>36</v>
      </c>
      <c r="B37" s="90" t="s">
        <v>227</v>
      </c>
      <c r="C37" s="90" t="s">
        <v>228</v>
      </c>
      <c r="D37" s="90"/>
    </row>
    <row r="38" spans="1:4" x14ac:dyDescent="0.25">
      <c r="A38" s="90">
        <v>37</v>
      </c>
      <c r="B38" s="90" t="s">
        <v>229</v>
      </c>
      <c r="C38" s="90" t="s">
        <v>230</v>
      </c>
      <c r="D38" s="90" t="s">
        <v>231</v>
      </c>
    </row>
    <row r="39" spans="1:4" x14ac:dyDescent="0.25">
      <c r="A39" s="90">
        <v>38</v>
      </c>
      <c r="B39" s="90" t="s">
        <v>232</v>
      </c>
      <c r="C39" s="90" t="s">
        <v>233</v>
      </c>
      <c r="D39" s="90"/>
    </row>
    <row r="40" spans="1:4" x14ac:dyDescent="0.25">
      <c r="A40" s="90">
        <v>39</v>
      </c>
      <c r="B40" s="90" t="s">
        <v>234</v>
      </c>
      <c r="C40" s="90" t="s">
        <v>235</v>
      </c>
      <c r="D40" s="90"/>
    </row>
    <row r="41" spans="1:4" x14ac:dyDescent="0.25">
      <c r="A41" s="90">
        <v>40</v>
      </c>
      <c r="B41" s="90" t="s">
        <v>236</v>
      </c>
      <c r="C41" s="90" t="s">
        <v>237</v>
      </c>
      <c r="D41" s="90" t="s">
        <v>238</v>
      </c>
    </row>
    <row r="42" spans="1:4" x14ac:dyDescent="0.25">
      <c r="A42" s="90">
        <v>41</v>
      </c>
      <c r="B42" s="90" t="s">
        <v>239</v>
      </c>
      <c r="C42" s="90" t="s">
        <v>240</v>
      </c>
      <c r="D42" s="90" t="s">
        <v>241</v>
      </c>
    </row>
    <row r="43" spans="1:4" x14ac:dyDescent="0.25">
      <c r="A43" s="90">
        <v>42</v>
      </c>
      <c r="B43" s="90" t="s">
        <v>242</v>
      </c>
      <c r="C43" s="90" t="s">
        <v>243</v>
      </c>
      <c r="D43" s="90" t="s">
        <v>244</v>
      </c>
    </row>
    <row r="44" spans="1:4" x14ac:dyDescent="0.25">
      <c r="A44" s="90">
        <v>43</v>
      </c>
      <c r="B44" s="90" t="s">
        <v>245</v>
      </c>
      <c r="C44" s="90" t="s">
        <v>246</v>
      </c>
      <c r="D44" s="90" t="s">
        <v>247</v>
      </c>
    </row>
    <row r="45" spans="1:4" x14ac:dyDescent="0.25">
      <c r="A45" s="90">
        <v>44</v>
      </c>
      <c r="B45" s="90" t="s">
        <v>248</v>
      </c>
      <c r="C45" s="90" t="s">
        <v>249</v>
      </c>
      <c r="D45" s="90" t="s">
        <v>250</v>
      </c>
    </row>
    <row r="46" spans="1:4" x14ac:dyDescent="0.25">
      <c r="A46" s="90">
        <v>45</v>
      </c>
      <c r="B46" s="90" t="s">
        <v>251</v>
      </c>
      <c r="C46" s="90" t="s">
        <v>252</v>
      </c>
      <c r="D46" s="90" t="s">
        <v>253</v>
      </c>
    </row>
    <row r="47" spans="1:4" x14ac:dyDescent="0.25">
      <c r="A47" s="90">
        <v>46</v>
      </c>
      <c r="B47" s="90" t="s">
        <v>254</v>
      </c>
      <c r="C47" s="90" t="s">
        <v>255</v>
      </c>
      <c r="D47" s="90" t="s">
        <v>256</v>
      </c>
    </row>
    <row r="48" spans="1:4" x14ac:dyDescent="0.25">
      <c r="A48" s="90">
        <v>47</v>
      </c>
      <c r="B48" s="90" t="s">
        <v>257</v>
      </c>
      <c r="C48" s="90" t="s">
        <v>258</v>
      </c>
      <c r="D48" s="90"/>
    </row>
    <row r="49" spans="1:4" x14ac:dyDescent="0.25">
      <c r="A49" s="90">
        <v>48</v>
      </c>
      <c r="B49" s="90" t="s">
        <v>259</v>
      </c>
      <c r="C49" s="90" t="s">
        <v>260</v>
      </c>
      <c r="D49" s="90" t="s">
        <v>261</v>
      </c>
    </row>
    <row r="50" spans="1:4" x14ac:dyDescent="0.25">
      <c r="A50" s="90">
        <v>49</v>
      </c>
      <c r="B50" s="90" t="s">
        <v>262</v>
      </c>
      <c r="C50" s="90" t="s">
        <v>263</v>
      </c>
      <c r="D50" s="90"/>
    </row>
    <row r="51" spans="1:4" x14ac:dyDescent="0.25">
      <c r="A51" s="90">
        <v>50</v>
      </c>
      <c r="B51" s="90" t="s">
        <v>264</v>
      </c>
      <c r="C51" s="90" t="s">
        <v>265</v>
      </c>
      <c r="D51" s="90" t="s">
        <v>266</v>
      </c>
    </row>
    <row r="52" spans="1:4" x14ac:dyDescent="0.25">
      <c r="A52" s="90">
        <v>51</v>
      </c>
      <c r="B52" s="90" t="s">
        <v>267</v>
      </c>
      <c r="C52" s="90" t="s">
        <v>268</v>
      </c>
      <c r="D52" s="90" t="s">
        <v>269</v>
      </c>
    </row>
    <row r="53" spans="1:4" x14ac:dyDescent="0.25">
      <c r="A53" s="90">
        <v>52</v>
      </c>
      <c r="B53" s="90" t="s">
        <v>270</v>
      </c>
      <c r="C53" s="90" t="s">
        <v>271</v>
      </c>
      <c r="D53" s="90" t="s">
        <v>272</v>
      </c>
    </row>
    <row r="54" spans="1:4" x14ac:dyDescent="0.25">
      <c r="A54" s="90">
        <v>53</v>
      </c>
      <c r="B54" s="90" t="s">
        <v>273</v>
      </c>
      <c r="C54" s="90" t="s">
        <v>274</v>
      </c>
      <c r="D54" s="90" t="s">
        <v>275</v>
      </c>
    </row>
    <row r="55" spans="1:4" x14ac:dyDescent="0.25">
      <c r="A55" s="90">
        <v>54</v>
      </c>
      <c r="B55" s="90" t="s">
        <v>276</v>
      </c>
      <c r="C55" s="90" t="s">
        <v>277</v>
      </c>
      <c r="D55" s="90" t="s">
        <v>278</v>
      </c>
    </row>
    <row r="56" spans="1:4" x14ac:dyDescent="0.25">
      <c r="A56" s="90">
        <v>55</v>
      </c>
      <c r="B56" s="90" t="s">
        <v>279</v>
      </c>
      <c r="C56" s="90" t="s">
        <v>280</v>
      </c>
      <c r="D56" s="90" t="s">
        <v>281</v>
      </c>
    </row>
    <row r="57" spans="1:4" x14ac:dyDescent="0.25">
      <c r="A57" s="90">
        <v>56</v>
      </c>
      <c r="B57" s="90" t="s">
        <v>282</v>
      </c>
      <c r="C57" s="90" t="s">
        <v>283</v>
      </c>
      <c r="D57" s="90" t="s">
        <v>284</v>
      </c>
    </row>
    <row r="58" spans="1:4" x14ac:dyDescent="0.25">
      <c r="A58" s="90">
        <v>57</v>
      </c>
      <c r="B58" s="90" t="s">
        <v>285</v>
      </c>
      <c r="C58" s="90" t="s">
        <v>286</v>
      </c>
      <c r="D58" s="90"/>
    </row>
    <row r="59" spans="1:4" x14ac:dyDescent="0.25">
      <c r="A59" s="90">
        <v>58</v>
      </c>
      <c r="B59" s="90" t="s">
        <v>287</v>
      </c>
      <c r="C59" s="90" t="s">
        <v>288</v>
      </c>
      <c r="D59" s="90" t="s">
        <v>289</v>
      </c>
    </row>
    <row r="60" spans="1:4" x14ac:dyDescent="0.25">
      <c r="A60" s="90">
        <v>59</v>
      </c>
      <c r="B60" s="90" t="s">
        <v>290</v>
      </c>
      <c r="C60" s="90" t="s">
        <v>291</v>
      </c>
      <c r="D60" s="90" t="s">
        <v>292</v>
      </c>
    </row>
    <row r="61" spans="1:4" x14ac:dyDescent="0.25">
      <c r="A61" s="90">
        <v>60</v>
      </c>
      <c r="B61" s="90" t="s">
        <v>293</v>
      </c>
      <c r="C61" s="90" t="s">
        <v>294</v>
      </c>
      <c r="D61" s="90"/>
    </row>
    <row r="62" spans="1:4" x14ac:dyDescent="0.25">
      <c r="A62" s="90">
        <v>61</v>
      </c>
      <c r="B62" s="90" t="s">
        <v>295</v>
      </c>
      <c r="C62" s="90" t="s">
        <v>296</v>
      </c>
      <c r="D62" s="90" t="s">
        <v>297</v>
      </c>
    </row>
    <row r="63" spans="1:4" x14ac:dyDescent="0.25">
      <c r="A63" s="90">
        <v>62</v>
      </c>
      <c r="B63" s="90" t="s">
        <v>298</v>
      </c>
      <c r="C63" s="90" t="s">
        <v>299</v>
      </c>
      <c r="D63" s="90" t="s">
        <v>300</v>
      </c>
    </row>
    <row r="64" spans="1:4" x14ac:dyDescent="0.25">
      <c r="A64" s="90">
        <v>63</v>
      </c>
      <c r="B64" s="90" t="s">
        <v>301</v>
      </c>
      <c r="C64" s="90" t="s">
        <v>302</v>
      </c>
      <c r="D64" s="90" t="s">
        <v>303</v>
      </c>
    </row>
    <row r="65" spans="1:4" x14ac:dyDescent="0.25">
      <c r="A65" s="90">
        <v>64</v>
      </c>
      <c r="B65" s="90" t="s">
        <v>304</v>
      </c>
      <c r="C65" s="90" t="s">
        <v>305</v>
      </c>
      <c r="D65" s="90" t="s">
        <v>306</v>
      </c>
    </row>
    <row r="66" spans="1:4" x14ac:dyDescent="0.25">
      <c r="A66" s="90">
        <v>65</v>
      </c>
      <c r="B66" s="90" t="s">
        <v>307</v>
      </c>
      <c r="C66" s="90" t="s">
        <v>308</v>
      </c>
      <c r="D66" s="90"/>
    </row>
    <row r="67" spans="1:4" x14ac:dyDescent="0.25">
      <c r="A67" s="90">
        <v>66</v>
      </c>
      <c r="B67" s="90" t="s">
        <v>309</v>
      </c>
      <c r="C67" s="90" t="s">
        <v>310</v>
      </c>
      <c r="D67" s="90" t="s">
        <v>311</v>
      </c>
    </row>
    <row r="68" spans="1:4" x14ac:dyDescent="0.25">
      <c r="A68" s="90">
        <v>67</v>
      </c>
      <c r="B68" s="90" t="s">
        <v>312</v>
      </c>
      <c r="C68" s="90" t="s">
        <v>313</v>
      </c>
      <c r="D68" s="90"/>
    </row>
    <row r="69" spans="1:4" x14ac:dyDescent="0.25">
      <c r="A69" s="90">
        <v>68</v>
      </c>
      <c r="B69" s="90" t="s">
        <v>314</v>
      </c>
      <c r="C69" s="90" t="s">
        <v>315</v>
      </c>
      <c r="D69" s="90" t="s">
        <v>316</v>
      </c>
    </row>
    <row r="70" spans="1:4" x14ac:dyDescent="0.25">
      <c r="A70" s="90">
        <v>69</v>
      </c>
      <c r="B70" s="90" t="s">
        <v>317</v>
      </c>
      <c r="C70" s="90" t="s">
        <v>318</v>
      </c>
      <c r="D70" s="90"/>
    </row>
    <row r="71" spans="1:4" x14ac:dyDescent="0.25">
      <c r="A71" s="90">
        <v>70</v>
      </c>
      <c r="B71" s="90" t="s">
        <v>319</v>
      </c>
      <c r="C71" s="90" t="s">
        <v>320</v>
      </c>
      <c r="D71" s="90"/>
    </row>
    <row r="72" spans="1:4" x14ac:dyDescent="0.25">
      <c r="A72" s="90">
        <v>71</v>
      </c>
      <c r="B72" s="90" t="s">
        <v>321</v>
      </c>
      <c r="C72" s="90" t="s">
        <v>322</v>
      </c>
      <c r="D72" s="90" t="s">
        <v>323</v>
      </c>
    </row>
    <row r="73" spans="1:4" x14ac:dyDescent="0.25">
      <c r="A73" s="90">
        <v>72</v>
      </c>
      <c r="B73" s="90" t="s">
        <v>324</v>
      </c>
      <c r="C73" s="90" t="s">
        <v>325</v>
      </c>
      <c r="D73" s="90" t="s">
        <v>326</v>
      </c>
    </row>
    <row r="74" spans="1:4" x14ac:dyDescent="0.25">
      <c r="A74" s="90">
        <v>73</v>
      </c>
      <c r="B74" s="90" t="s">
        <v>327</v>
      </c>
      <c r="C74" s="90" t="s">
        <v>328</v>
      </c>
      <c r="D74" s="90" t="s">
        <v>329</v>
      </c>
    </row>
    <row r="75" spans="1:4" x14ac:dyDescent="0.25">
      <c r="A75" s="90">
        <v>74</v>
      </c>
      <c r="B75" s="90" t="s">
        <v>330</v>
      </c>
      <c r="C75" s="90" t="s">
        <v>331</v>
      </c>
      <c r="D75" s="90" t="s">
        <v>332</v>
      </c>
    </row>
    <row r="76" spans="1:4" x14ac:dyDescent="0.25">
      <c r="A76" s="90">
        <v>75</v>
      </c>
      <c r="B76" s="90" t="s">
        <v>333</v>
      </c>
      <c r="C76" s="90" t="s">
        <v>334</v>
      </c>
      <c r="D76" s="90" t="s">
        <v>335</v>
      </c>
    </row>
    <row r="77" spans="1:4" x14ac:dyDescent="0.25">
      <c r="A77" s="90">
        <v>76</v>
      </c>
      <c r="B77" s="90" t="s">
        <v>336</v>
      </c>
      <c r="C77" s="90" t="s">
        <v>337</v>
      </c>
      <c r="D77" s="90" t="s">
        <v>338</v>
      </c>
    </row>
    <row r="78" spans="1:4" x14ac:dyDescent="0.25">
      <c r="A78" s="90">
        <v>77</v>
      </c>
      <c r="B78" s="90" t="s">
        <v>339</v>
      </c>
      <c r="C78" s="90" t="s">
        <v>340</v>
      </c>
      <c r="D78" s="90" t="s">
        <v>341</v>
      </c>
    </row>
    <row r="79" spans="1:4" x14ac:dyDescent="0.25">
      <c r="A79" s="90">
        <v>78</v>
      </c>
      <c r="B79" s="90" t="s">
        <v>342</v>
      </c>
      <c r="C79" s="90" t="s">
        <v>343</v>
      </c>
      <c r="D79" s="90"/>
    </row>
    <row r="80" spans="1:4" x14ac:dyDescent="0.25">
      <c r="A80" s="90">
        <v>79</v>
      </c>
      <c r="B80" s="90" t="s">
        <v>344</v>
      </c>
      <c r="C80" s="90" t="s">
        <v>345</v>
      </c>
      <c r="D80" s="90" t="s">
        <v>346</v>
      </c>
    </row>
    <row r="81" spans="1:4" x14ac:dyDescent="0.25">
      <c r="A81" s="90">
        <v>80</v>
      </c>
      <c r="B81" s="90" t="s">
        <v>347</v>
      </c>
      <c r="C81" s="90" t="s">
        <v>348</v>
      </c>
      <c r="D81" s="90" t="s">
        <v>349</v>
      </c>
    </row>
    <row r="82" spans="1:4" x14ac:dyDescent="0.25">
      <c r="A82" s="90">
        <v>81</v>
      </c>
      <c r="B82" s="90" t="s">
        <v>350</v>
      </c>
      <c r="C82" s="90" t="s">
        <v>351</v>
      </c>
      <c r="D82" s="90"/>
    </row>
    <row r="83" spans="1:4" x14ac:dyDescent="0.25">
      <c r="A83" s="90">
        <v>82</v>
      </c>
      <c r="B83" s="90" t="s">
        <v>352</v>
      </c>
      <c r="C83" s="90" t="s">
        <v>353</v>
      </c>
      <c r="D83" s="90" t="s">
        <v>354</v>
      </c>
    </row>
    <row r="84" spans="1:4" x14ac:dyDescent="0.25">
      <c r="A84" s="90">
        <v>83</v>
      </c>
      <c r="B84" s="90" t="s">
        <v>355</v>
      </c>
      <c r="C84" s="90" t="s">
        <v>356</v>
      </c>
      <c r="D84" s="90" t="s">
        <v>357</v>
      </c>
    </row>
    <row r="85" spans="1:4" x14ac:dyDescent="0.25">
      <c r="A85" s="90">
        <v>84</v>
      </c>
      <c r="B85" s="90" t="s">
        <v>358</v>
      </c>
      <c r="C85" s="90" t="s">
        <v>359</v>
      </c>
      <c r="D85" s="90" t="s">
        <v>360</v>
      </c>
    </row>
    <row r="86" spans="1:4" x14ac:dyDescent="0.25">
      <c r="A86" s="90">
        <v>85</v>
      </c>
      <c r="B86" s="90" t="s">
        <v>361</v>
      </c>
      <c r="C86" s="90" t="s">
        <v>362</v>
      </c>
      <c r="D86" s="90" t="s">
        <v>363</v>
      </c>
    </row>
    <row r="87" spans="1:4" x14ac:dyDescent="0.25">
      <c r="A87" s="90">
        <v>86</v>
      </c>
      <c r="B87" s="90" t="s">
        <v>364</v>
      </c>
      <c r="C87" s="90" t="s">
        <v>365</v>
      </c>
      <c r="D87" s="90" t="s">
        <v>366</v>
      </c>
    </row>
    <row r="88" spans="1:4" x14ac:dyDescent="0.25">
      <c r="A88" s="90">
        <v>87</v>
      </c>
      <c r="B88" s="90" t="s">
        <v>367</v>
      </c>
      <c r="C88" s="90" t="s">
        <v>368</v>
      </c>
      <c r="D88" s="90" t="s">
        <v>369</v>
      </c>
    </row>
    <row r="89" spans="1:4" x14ac:dyDescent="0.25">
      <c r="A89" s="90">
        <v>88</v>
      </c>
      <c r="B89" s="90" t="s">
        <v>370</v>
      </c>
      <c r="C89" s="90" t="s">
        <v>371</v>
      </c>
      <c r="D89" s="90" t="s">
        <v>372</v>
      </c>
    </row>
    <row r="90" spans="1:4" x14ac:dyDescent="0.25">
      <c r="A90" s="90">
        <v>89</v>
      </c>
      <c r="B90" s="90" t="s">
        <v>373</v>
      </c>
      <c r="C90" s="90" t="s">
        <v>374</v>
      </c>
      <c r="D90" s="90"/>
    </row>
    <row r="91" spans="1:4" x14ac:dyDescent="0.25">
      <c r="A91" s="90">
        <v>90</v>
      </c>
      <c r="B91" s="90" t="s">
        <v>375</v>
      </c>
      <c r="C91" s="90" t="s">
        <v>376</v>
      </c>
      <c r="D91" s="90"/>
    </row>
    <row r="92" spans="1:4" x14ac:dyDescent="0.25">
      <c r="A92" s="90">
        <v>91</v>
      </c>
      <c r="B92" s="90" t="s">
        <v>377</v>
      </c>
      <c r="C92" s="90" t="s">
        <v>378</v>
      </c>
      <c r="D92" s="90"/>
    </row>
    <row r="93" spans="1:4" x14ac:dyDescent="0.25">
      <c r="A93" s="90">
        <v>92</v>
      </c>
      <c r="B93" s="90" t="s">
        <v>379</v>
      </c>
      <c r="C93" s="90" t="s">
        <v>380</v>
      </c>
      <c r="D93" s="90"/>
    </row>
    <row r="94" spans="1:4" x14ac:dyDescent="0.25">
      <c r="A94" s="90">
        <v>93</v>
      </c>
      <c r="B94" s="90" t="s">
        <v>381</v>
      </c>
      <c r="C94" s="90" t="s">
        <v>382</v>
      </c>
      <c r="D94" s="90" t="s">
        <v>383</v>
      </c>
    </row>
    <row r="95" spans="1:4" x14ac:dyDescent="0.25">
      <c r="A95" s="90">
        <v>94</v>
      </c>
      <c r="B95" s="90" t="s">
        <v>384</v>
      </c>
      <c r="C95" s="90" t="s">
        <v>385</v>
      </c>
      <c r="D95" s="90" t="s">
        <v>386</v>
      </c>
    </row>
    <row r="96" spans="1:4" x14ac:dyDescent="0.25">
      <c r="A96" s="90">
        <v>95</v>
      </c>
      <c r="B96" s="90" t="s">
        <v>387</v>
      </c>
      <c r="C96" s="90" t="s">
        <v>388</v>
      </c>
      <c r="D96" s="90" t="s">
        <v>389</v>
      </c>
    </row>
    <row r="97" spans="1:4" x14ac:dyDescent="0.25">
      <c r="A97" s="90">
        <v>96</v>
      </c>
      <c r="B97" s="90" t="s">
        <v>390</v>
      </c>
      <c r="C97" s="90" t="s">
        <v>391</v>
      </c>
      <c r="D97" s="90"/>
    </row>
    <row r="98" spans="1:4" x14ac:dyDescent="0.25">
      <c r="A98" s="90">
        <v>97</v>
      </c>
      <c r="B98" s="90" t="s">
        <v>392</v>
      </c>
      <c r="C98" s="90" t="s">
        <v>393</v>
      </c>
      <c r="D98" s="90" t="s">
        <v>394</v>
      </c>
    </row>
    <row r="99" spans="1:4" x14ac:dyDescent="0.25">
      <c r="A99" s="90">
        <v>98</v>
      </c>
      <c r="B99" s="90" t="s">
        <v>395</v>
      </c>
      <c r="C99" s="90" t="s">
        <v>396</v>
      </c>
      <c r="D99" s="90" t="s">
        <v>397</v>
      </c>
    </row>
    <row r="100" spans="1:4" x14ac:dyDescent="0.25">
      <c r="A100" s="90">
        <v>99</v>
      </c>
      <c r="B100" s="90" t="s">
        <v>398</v>
      </c>
      <c r="C100" s="90" t="s">
        <v>399</v>
      </c>
      <c r="D100" s="90" t="s">
        <v>400</v>
      </c>
    </row>
    <row r="101" spans="1:4" x14ac:dyDescent="0.25">
      <c r="A101" s="90">
        <v>100</v>
      </c>
      <c r="B101" s="90" t="s">
        <v>401</v>
      </c>
      <c r="C101" s="90" t="s">
        <v>402</v>
      </c>
      <c r="D101" s="90"/>
    </row>
    <row r="102" spans="1:4" x14ac:dyDescent="0.25">
      <c r="A102" s="90">
        <v>101</v>
      </c>
      <c r="B102" s="90" t="s">
        <v>403</v>
      </c>
      <c r="C102" s="90" t="s">
        <v>404</v>
      </c>
      <c r="D102" s="90" t="s">
        <v>405</v>
      </c>
    </row>
    <row r="103" spans="1:4" x14ac:dyDescent="0.25">
      <c r="A103" s="90">
        <v>102</v>
      </c>
      <c r="B103" s="90" t="s">
        <v>406</v>
      </c>
      <c r="C103" s="90" t="s">
        <v>407</v>
      </c>
      <c r="D103" s="90" t="s">
        <v>408</v>
      </c>
    </row>
    <row r="104" spans="1:4" x14ac:dyDescent="0.25">
      <c r="A104" s="90">
        <v>103</v>
      </c>
      <c r="B104" s="90" t="s">
        <v>409</v>
      </c>
      <c r="C104" s="90" t="s">
        <v>410</v>
      </c>
      <c r="D104" s="90" t="s">
        <v>411</v>
      </c>
    </row>
    <row r="105" spans="1:4" x14ac:dyDescent="0.25">
      <c r="A105" s="90">
        <v>104</v>
      </c>
      <c r="B105" s="90" t="s">
        <v>412</v>
      </c>
      <c r="C105" s="90" t="s">
        <v>413</v>
      </c>
      <c r="D105" s="90" t="s">
        <v>414</v>
      </c>
    </row>
    <row r="106" spans="1:4" x14ac:dyDescent="0.25">
      <c r="A106" s="90">
        <v>105</v>
      </c>
      <c r="B106" s="90" t="s">
        <v>415</v>
      </c>
      <c r="C106" s="90" t="s">
        <v>416</v>
      </c>
      <c r="D106" s="90" t="s">
        <v>417</v>
      </c>
    </row>
    <row r="107" spans="1:4" x14ac:dyDescent="0.25">
      <c r="A107" s="90">
        <v>106</v>
      </c>
      <c r="B107" s="90" t="s">
        <v>418</v>
      </c>
      <c r="C107" s="90" t="s">
        <v>419</v>
      </c>
      <c r="D107" s="90" t="s">
        <v>420</v>
      </c>
    </row>
    <row r="108" spans="1:4" x14ac:dyDescent="0.25">
      <c r="A108" s="90">
        <v>107</v>
      </c>
      <c r="B108" s="90" t="s">
        <v>421</v>
      </c>
      <c r="C108" s="90" t="s">
        <v>422</v>
      </c>
      <c r="D108" s="90" t="s">
        <v>423</v>
      </c>
    </row>
    <row r="109" spans="1:4" x14ac:dyDescent="0.25">
      <c r="A109" s="90">
        <v>108</v>
      </c>
      <c r="B109" s="90" t="s">
        <v>424</v>
      </c>
      <c r="C109" s="90" t="s">
        <v>425</v>
      </c>
      <c r="D109" s="90" t="s">
        <v>426</v>
      </c>
    </row>
    <row r="110" spans="1:4" x14ac:dyDescent="0.25">
      <c r="A110" s="90">
        <v>109</v>
      </c>
      <c r="B110" s="90" t="s">
        <v>427</v>
      </c>
      <c r="C110" s="90" t="s">
        <v>428</v>
      </c>
      <c r="D110" s="90"/>
    </row>
    <row r="111" spans="1:4" x14ac:dyDescent="0.25">
      <c r="A111" s="90">
        <v>110</v>
      </c>
      <c r="B111" s="90" t="s">
        <v>429</v>
      </c>
      <c r="C111" s="90" t="s">
        <v>430</v>
      </c>
      <c r="D111" s="90" t="s">
        <v>431</v>
      </c>
    </row>
    <row r="112" spans="1:4" x14ac:dyDescent="0.25">
      <c r="A112" s="90">
        <v>111</v>
      </c>
      <c r="B112" s="90" t="s">
        <v>432</v>
      </c>
      <c r="C112" s="90" t="s">
        <v>433</v>
      </c>
      <c r="D112" s="90" t="s">
        <v>434</v>
      </c>
    </row>
    <row r="113" spans="1:4" x14ac:dyDescent="0.25">
      <c r="A113" s="90">
        <v>112</v>
      </c>
      <c r="B113" s="90" t="s">
        <v>435</v>
      </c>
      <c r="C113" s="90" t="s">
        <v>436</v>
      </c>
      <c r="D113" s="90" t="s">
        <v>437</v>
      </c>
    </row>
    <row r="114" spans="1:4" x14ac:dyDescent="0.25">
      <c r="A114" s="90">
        <v>113</v>
      </c>
      <c r="B114" s="90" t="s">
        <v>438</v>
      </c>
      <c r="C114" s="90" t="s">
        <v>439</v>
      </c>
      <c r="D114" s="90" t="s">
        <v>440</v>
      </c>
    </row>
    <row r="115" spans="1:4" x14ac:dyDescent="0.25">
      <c r="A115" s="90">
        <v>114</v>
      </c>
      <c r="B115" s="90" t="s">
        <v>441</v>
      </c>
      <c r="C115" s="90" t="s">
        <v>442</v>
      </c>
      <c r="D115" s="90" t="s">
        <v>443</v>
      </c>
    </row>
    <row r="116" spans="1:4" x14ac:dyDescent="0.25">
      <c r="A116" s="90">
        <v>115</v>
      </c>
      <c r="B116" s="90" t="s">
        <v>444</v>
      </c>
      <c r="C116" s="90" t="s">
        <v>445</v>
      </c>
      <c r="D116" s="90" t="s">
        <v>446</v>
      </c>
    </row>
    <row r="117" spans="1:4" x14ac:dyDescent="0.25">
      <c r="A117" s="90">
        <v>116</v>
      </c>
      <c r="B117" s="90" t="s">
        <v>447</v>
      </c>
      <c r="C117" s="90" t="s">
        <v>448</v>
      </c>
      <c r="D117" s="90" t="s">
        <v>449</v>
      </c>
    </row>
    <row r="118" spans="1:4" x14ac:dyDescent="0.25">
      <c r="A118" s="90">
        <v>117</v>
      </c>
      <c r="B118" s="90" t="s">
        <v>450</v>
      </c>
      <c r="C118" s="90" t="s">
        <v>451</v>
      </c>
      <c r="D118" s="90" t="s">
        <v>452</v>
      </c>
    </row>
    <row r="119" spans="1:4" x14ac:dyDescent="0.25">
      <c r="A119" s="90">
        <v>118</v>
      </c>
      <c r="B119" s="90" t="s">
        <v>453</v>
      </c>
      <c r="C119" s="90" t="s">
        <v>454</v>
      </c>
      <c r="D119" s="90" t="s">
        <v>455</v>
      </c>
    </row>
    <row r="120" spans="1:4" x14ac:dyDescent="0.25">
      <c r="A120" s="90">
        <v>119</v>
      </c>
      <c r="B120" s="90" t="s">
        <v>456</v>
      </c>
      <c r="C120" s="90" t="s">
        <v>457</v>
      </c>
      <c r="D120" s="90" t="s">
        <v>458</v>
      </c>
    </row>
    <row r="121" spans="1:4" x14ac:dyDescent="0.25">
      <c r="A121" s="90">
        <v>120</v>
      </c>
      <c r="B121" s="90" t="s">
        <v>459</v>
      </c>
      <c r="C121" s="90" t="s">
        <v>460</v>
      </c>
      <c r="D121" s="90" t="s">
        <v>461</v>
      </c>
    </row>
    <row r="122" spans="1:4" x14ac:dyDescent="0.25">
      <c r="A122" s="90">
        <v>121</v>
      </c>
      <c r="B122" s="90" t="s">
        <v>462</v>
      </c>
      <c r="C122" s="90" t="s">
        <v>463</v>
      </c>
      <c r="D122" s="90" t="s">
        <v>464</v>
      </c>
    </row>
    <row r="123" spans="1:4" x14ac:dyDescent="0.25">
      <c r="A123" s="90">
        <v>122</v>
      </c>
      <c r="B123" s="90" t="s">
        <v>465</v>
      </c>
      <c r="C123" s="90" t="s">
        <v>466</v>
      </c>
      <c r="D123" s="90" t="s">
        <v>467</v>
      </c>
    </row>
    <row r="124" spans="1:4" x14ac:dyDescent="0.25">
      <c r="A124" s="90">
        <v>123</v>
      </c>
      <c r="B124" s="90" t="s">
        <v>468</v>
      </c>
      <c r="C124" s="90" t="s">
        <v>469</v>
      </c>
      <c r="D124" s="90" t="s">
        <v>470</v>
      </c>
    </row>
    <row r="125" spans="1:4" x14ac:dyDescent="0.25">
      <c r="A125" s="90">
        <v>124</v>
      </c>
      <c r="B125" s="90" t="s">
        <v>471</v>
      </c>
      <c r="C125" s="90" t="s">
        <v>472</v>
      </c>
      <c r="D125" s="90" t="s">
        <v>473</v>
      </c>
    </row>
    <row r="126" spans="1:4" x14ac:dyDescent="0.25">
      <c r="A126" s="90">
        <v>125</v>
      </c>
      <c r="B126" s="90" t="s">
        <v>474</v>
      </c>
      <c r="C126" s="90" t="s">
        <v>475</v>
      </c>
      <c r="D126" s="90" t="s">
        <v>476</v>
      </c>
    </row>
    <row r="127" spans="1:4" x14ac:dyDescent="0.25">
      <c r="A127" s="90">
        <v>126</v>
      </c>
      <c r="B127" s="90" t="s">
        <v>477</v>
      </c>
      <c r="C127" s="90" t="s">
        <v>478</v>
      </c>
      <c r="D127" s="90" t="s">
        <v>479</v>
      </c>
    </row>
    <row r="128" spans="1:4" x14ac:dyDescent="0.25">
      <c r="A128" s="90">
        <v>127</v>
      </c>
      <c r="B128" s="90" t="s">
        <v>480</v>
      </c>
      <c r="C128" s="90" t="s">
        <v>481</v>
      </c>
      <c r="D128" s="90" t="s">
        <v>482</v>
      </c>
    </row>
    <row r="129" spans="1:4" x14ac:dyDescent="0.25">
      <c r="A129" s="90">
        <v>128</v>
      </c>
      <c r="B129" s="90" t="s">
        <v>483</v>
      </c>
      <c r="C129" s="90" t="s">
        <v>484</v>
      </c>
      <c r="D129" s="90" t="s">
        <v>485</v>
      </c>
    </row>
    <row r="130" spans="1:4" x14ac:dyDescent="0.25">
      <c r="A130" s="90">
        <v>129</v>
      </c>
      <c r="B130" s="90" t="s">
        <v>486</v>
      </c>
      <c r="C130" s="90" t="s">
        <v>487</v>
      </c>
      <c r="D130" s="90" t="s">
        <v>488</v>
      </c>
    </row>
    <row r="131" spans="1:4" x14ac:dyDescent="0.25">
      <c r="A131" s="90">
        <v>130</v>
      </c>
      <c r="B131" s="90" t="s">
        <v>489</v>
      </c>
      <c r="C131" s="90" t="s">
        <v>490</v>
      </c>
      <c r="D131" s="90" t="s">
        <v>491</v>
      </c>
    </row>
    <row r="132" spans="1:4" x14ac:dyDescent="0.25">
      <c r="A132" s="90">
        <v>131</v>
      </c>
      <c r="B132" s="90" t="s">
        <v>492</v>
      </c>
      <c r="C132" s="90" t="s">
        <v>493</v>
      </c>
      <c r="D132" s="90" t="s">
        <v>494</v>
      </c>
    </row>
    <row r="133" spans="1:4" x14ac:dyDescent="0.25">
      <c r="A133" s="90">
        <v>132</v>
      </c>
      <c r="B133" s="90" t="s">
        <v>495</v>
      </c>
      <c r="C133" s="90" t="s">
        <v>496</v>
      </c>
      <c r="D133" s="90" t="s">
        <v>497</v>
      </c>
    </row>
    <row r="134" spans="1:4" x14ac:dyDescent="0.25">
      <c r="A134" s="90">
        <v>133</v>
      </c>
      <c r="B134" s="90" t="s">
        <v>498</v>
      </c>
      <c r="C134" s="90" t="s">
        <v>499</v>
      </c>
      <c r="D134" s="90" t="s">
        <v>500</v>
      </c>
    </row>
    <row r="135" spans="1:4" x14ac:dyDescent="0.25">
      <c r="A135" s="90">
        <v>134</v>
      </c>
      <c r="B135" s="90" t="s">
        <v>501</v>
      </c>
      <c r="C135" s="90" t="s">
        <v>502</v>
      </c>
      <c r="D135" s="90" t="s">
        <v>503</v>
      </c>
    </row>
    <row r="136" spans="1:4" x14ac:dyDescent="0.25">
      <c r="A136" s="90">
        <v>135</v>
      </c>
      <c r="B136" s="90" t="s">
        <v>504</v>
      </c>
      <c r="C136" s="90" t="s">
        <v>505</v>
      </c>
      <c r="D136" s="90" t="s">
        <v>506</v>
      </c>
    </row>
    <row r="137" spans="1:4" x14ac:dyDescent="0.25">
      <c r="A137" s="90">
        <v>136</v>
      </c>
      <c r="B137" s="90" t="s">
        <v>507</v>
      </c>
      <c r="C137" s="90" t="s">
        <v>508</v>
      </c>
      <c r="D137" s="90" t="s">
        <v>509</v>
      </c>
    </row>
    <row r="138" spans="1:4" x14ac:dyDescent="0.25">
      <c r="A138" s="90">
        <v>137</v>
      </c>
      <c r="B138" s="90" t="s">
        <v>510</v>
      </c>
      <c r="C138" s="90" t="s">
        <v>511</v>
      </c>
      <c r="D138" s="90" t="s">
        <v>512</v>
      </c>
    </row>
    <row r="139" spans="1:4" x14ac:dyDescent="0.25">
      <c r="A139" s="90">
        <v>138</v>
      </c>
      <c r="B139" s="90" t="s">
        <v>513</v>
      </c>
      <c r="C139" s="90" t="s">
        <v>514</v>
      </c>
      <c r="D139" s="90" t="s">
        <v>515</v>
      </c>
    </row>
    <row r="140" spans="1:4" x14ac:dyDescent="0.25">
      <c r="A140" s="90">
        <v>139</v>
      </c>
      <c r="B140" s="90" t="s">
        <v>516</v>
      </c>
      <c r="C140" s="90" t="s">
        <v>517</v>
      </c>
      <c r="D140" s="90" t="s">
        <v>518</v>
      </c>
    </row>
    <row r="141" spans="1:4" x14ac:dyDescent="0.25">
      <c r="A141" s="90">
        <v>140</v>
      </c>
      <c r="B141" s="90" t="s">
        <v>519</v>
      </c>
      <c r="C141" s="90" t="s">
        <v>520</v>
      </c>
      <c r="D141" s="90" t="s">
        <v>521</v>
      </c>
    </row>
    <row r="142" spans="1:4" x14ac:dyDescent="0.25">
      <c r="A142" s="90">
        <v>141</v>
      </c>
      <c r="B142" s="90" t="s">
        <v>522</v>
      </c>
      <c r="C142" s="90" t="s">
        <v>523</v>
      </c>
      <c r="D142" s="90" t="s">
        <v>524</v>
      </c>
    </row>
    <row r="143" spans="1:4" x14ac:dyDescent="0.25">
      <c r="A143" s="90">
        <v>142</v>
      </c>
      <c r="B143" s="90" t="s">
        <v>525</v>
      </c>
      <c r="C143" s="90" t="s">
        <v>526</v>
      </c>
      <c r="D143" s="90" t="s">
        <v>527</v>
      </c>
    </row>
    <row r="144" spans="1:4" x14ac:dyDescent="0.25">
      <c r="A144" s="90">
        <v>143</v>
      </c>
      <c r="B144" s="90" t="s">
        <v>528</v>
      </c>
      <c r="C144" s="90" t="s">
        <v>529</v>
      </c>
      <c r="D144" s="90" t="s">
        <v>530</v>
      </c>
    </row>
    <row r="145" spans="1:4" x14ac:dyDescent="0.25">
      <c r="A145" s="90">
        <v>144</v>
      </c>
      <c r="B145" s="90" t="s">
        <v>531</v>
      </c>
      <c r="C145" s="90" t="s">
        <v>532</v>
      </c>
      <c r="D145" s="90" t="s">
        <v>533</v>
      </c>
    </row>
    <row r="146" spans="1:4" x14ac:dyDescent="0.25">
      <c r="A146" s="90">
        <v>145</v>
      </c>
      <c r="B146" s="90" t="s">
        <v>534</v>
      </c>
      <c r="C146" s="90" t="s">
        <v>535</v>
      </c>
      <c r="D146" s="90" t="s">
        <v>536</v>
      </c>
    </row>
    <row r="147" spans="1:4" x14ac:dyDescent="0.25">
      <c r="A147" s="90">
        <v>146</v>
      </c>
      <c r="B147" s="90" t="s">
        <v>537</v>
      </c>
      <c r="C147" s="90" t="s">
        <v>538</v>
      </c>
      <c r="D147" s="90" t="s">
        <v>539</v>
      </c>
    </row>
    <row r="148" spans="1:4" x14ac:dyDescent="0.25">
      <c r="A148" s="90">
        <v>147</v>
      </c>
      <c r="B148" s="90" t="s">
        <v>540</v>
      </c>
      <c r="C148" s="90" t="s">
        <v>541</v>
      </c>
      <c r="D148" s="90" t="s">
        <v>542</v>
      </c>
    </row>
    <row r="149" spans="1:4" x14ac:dyDescent="0.25">
      <c r="A149" s="90">
        <v>148</v>
      </c>
      <c r="B149" s="90" t="s">
        <v>543</v>
      </c>
      <c r="C149" s="90" t="s">
        <v>544</v>
      </c>
      <c r="D149" s="90" t="s">
        <v>545</v>
      </c>
    </row>
    <row r="150" spans="1:4" x14ac:dyDescent="0.25">
      <c r="A150" s="90">
        <v>149</v>
      </c>
      <c r="B150" s="90" t="s">
        <v>546</v>
      </c>
      <c r="C150" s="90" t="s">
        <v>547</v>
      </c>
      <c r="D150" s="90" t="s">
        <v>548</v>
      </c>
    </row>
    <row r="151" spans="1:4" x14ac:dyDescent="0.25">
      <c r="A151" s="90">
        <v>150</v>
      </c>
      <c r="B151" s="90" t="s">
        <v>549</v>
      </c>
      <c r="C151" s="90" t="s">
        <v>550</v>
      </c>
      <c r="D151" s="90" t="s">
        <v>551</v>
      </c>
    </row>
    <row r="152" spans="1:4" x14ac:dyDescent="0.25">
      <c r="A152" s="90">
        <v>151</v>
      </c>
      <c r="B152" s="90" t="s">
        <v>552</v>
      </c>
      <c r="C152" s="90" t="s">
        <v>553</v>
      </c>
      <c r="D152" s="90" t="s">
        <v>554</v>
      </c>
    </row>
    <row r="153" spans="1:4" x14ac:dyDescent="0.25">
      <c r="A153" s="90">
        <v>152</v>
      </c>
      <c r="B153" s="90" t="s">
        <v>555</v>
      </c>
      <c r="C153" s="90" t="s">
        <v>556</v>
      </c>
      <c r="D153" s="90" t="s">
        <v>557</v>
      </c>
    </row>
    <row r="154" spans="1:4" x14ac:dyDescent="0.25">
      <c r="A154" s="90">
        <v>153</v>
      </c>
      <c r="B154" s="90" t="s">
        <v>558</v>
      </c>
      <c r="C154" s="90" t="s">
        <v>559</v>
      </c>
      <c r="D154" s="90" t="s">
        <v>560</v>
      </c>
    </row>
    <row r="155" spans="1:4" x14ac:dyDescent="0.25">
      <c r="A155" s="90">
        <v>154</v>
      </c>
      <c r="B155" s="90" t="s">
        <v>561</v>
      </c>
      <c r="C155" s="90" t="s">
        <v>562</v>
      </c>
      <c r="D155" s="90" t="s">
        <v>563</v>
      </c>
    </row>
    <row r="156" spans="1:4" x14ac:dyDescent="0.25">
      <c r="A156" s="90">
        <v>155</v>
      </c>
      <c r="B156" s="90" t="s">
        <v>564</v>
      </c>
      <c r="C156" s="90" t="s">
        <v>565</v>
      </c>
      <c r="D156" s="90" t="s">
        <v>566</v>
      </c>
    </row>
    <row r="157" spans="1:4" x14ac:dyDescent="0.25">
      <c r="A157" s="90">
        <v>156</v>
      </c>
      <c r="B157" s="90" t="s">
        <v>567</v>
      </c>
      <c r="C157" s="90" t="s">
        <v>568</v>
      </c>
      <c r="D157" s="90" t="s">
        <v>569</v>
      </c>
    </row>
    <row r="158" spans="1:4" x14ac:dyDescent="0.25">
      <c r="A158" s="90">
        <v>157</v>
      </c>
      <c r="B158" s="90" t="s">
        <v>570</v>
      </c>
      <c r="C158" s="90" t="s">
        <v>571</v>
      </c>
      <c r="D158" s="90" t="s">
        <v>572</v>
      </c>
    </row>
    <row r="159" spans="1:4" x14ac:dyDescent="0.25">
      <c r="A159" s="90">
        <v>158</v>
      </c>
      <c r="B159" s="90" t="s">
        <v>573</v>
      </c>
      <c r="C159" s="90" t="s">
        <v>574</v>
      </c>
      <c r="D159" s="90" t="s">
        <v>575</v>
      </c>
    </row>
    <row r="160" spans="1:4" x14ac:dyDescent="0.25">
      <c r="A160" s="90">
        <v>159</v>
      </c>
      <c r="B160" s="90" t="s">
        <v>576</v>
      </c>
      <c r="C160" s="90" t="s">
        <v>577</v>
      </c>
      <c r="D160" s="90" t="s">
        <v>578</v>
      </c>
    </row>
    <row r="161" spans="1:4" x14ac:dyDescent="0.25">
      <c r="A161" s="90">
        <v>160</v>
      </c>
      <c r="B161" s="90" t="s">
        <v>579</v>
      </c>
      <c r="C161" s="90" t="s">
        <v>580</v>
      </c>
      <c r="D161" s="90" t="s">
        <v>581</v>
      </c>
    </row>
    <row r="162" spans="1:4" x14ac:dyDescent="0.25">
      <c r="A162" s="90">
        <v>161</v>
      </c>
      <c r="B162" s="90" t="s">
        <v>582</v>
      </c>
      <c r="C162" s="90" t="s">
        <v>583</v>
      </c>
      <c r="D162" s="90" t="s">
        <v>584</v>
      </c>
    </row>
    <row r="163" spans="1:4" x14ac:dyDescent="0.25">
      <c r="A163" s="90">
        <v>162</v>
      </c>
      <c r="B163" s="90" t="s">
        <v>585</v>
      </c>
      <c r="C163" s="90" t="s">
        <v>586</v>
      </c>
      <c r="D163" s="90" t="s">
        <v>587</v>
      </c>
    </row>
    <row r="164" spans="1:4" x14ac:dyDescent="0.25">
      <c r="A164" s="90">
        <v>163</v>
      </c>
      <c r="B164" s="90" t="s">
        <v>588</v>
      </c>
      <c r="C164" s="90" t="s">
        <v>589</v>
      </c>
      <c r="D164" s="90" t="s">
        <v>590</v>
      </c>
    </row>
    <row r="165" spans="1:4" x14ac:dyDescent="0.25">
      <c r="A165" s="90">
        <v>164</v>
      </c>
      <c r="B165" s="90" t="s">
        <v>591</v>
      </c>
      <c r="C165" s="90" t="s">
        <v>592</v>
      </c>
      <c r="D165" s="90" t="s">
        <v>593</v>
      </c>
    </row>
    <row r="166" spans="1:4" x14ac:dyDescent="0.25">
      <c r="A166" s="90">
        <v>165</v>
      </c>
      <c r="B166" s="90" t="s">
        <v>594</v>
      </c>
      <c r="C166" s="90" t="s">
        <v>595</v>
      </c>
      <c r="D166" s="90" t="s">
        <v>596</v>
      </c>
    </row>
    <row r="167" spans="1:4" x14ac:dyDescent="0.25">
      <c r="A167" s="90">
        <v>166</v>
      </c>
      <c r="B167" s="90" t="s">
        <v>597</v>
      </c>
      <c r="C167" s="90" t="s">
        <v>598</v>
      </c>
      <c r="D167" s="90" t="s">
        <v>599</v>
      </c>
    </row>
    <row r="168" spans="1:4" x14ac:dyDescent="0.25">
      <c r="A168" s="90">
        <v>167</v>
      </c>
      <c r="B168" s="90" t="s">
        <v>600</v>
      </c>
      <c r="C168" s="90" t="s">
        <v>601</v>
      </c>
      <c r="D168" s="90" t="s">
        <v>602</v>
      </c>
    </row>
    <row r="169" spans="1:4" x14ac:dyDescent="0.25">
      <c r="A169" s="90">
        <v>168</v>
      </c>
      <c r="B169" s="90" t="s">
        <v>603</v>
      </c>
      <c r="C169" s="90" t="s">
        <v>604</v>
      </c>
      <c r="D169" s="90" t="s">
        <v>605</v>
      </c>
    </row>
    <row r="170" spans="1:4" x14ac:dyDescent="0.25">
      <c r="A170" s="90">
        <v>169</v>
      </c>
      <c r="B170" s="90" t="s">
        <v>606</v>
      </c>
      <c r="C170" s="90" t="s">
        <v>607</v>
      </c>
      <c r="D170" s="90" t="s">
        <v>608</v>
      </c>
    </row>
    <row r="171" spans="1:4" x14ac:dyDescent="0.25">
      <c r="A171" s="90">
        <v>170</v>
      </c>
      <c r="B171" s="90" t="s">
        <v>609</v>
      </c>
      <c r="C171" s="90" t="s">
        <v>610</v>
      </c>
      <c r="D171" s="90" t="s">
        <v>611</v>
      </c>
    </row>
    <row r="172" spans="1:4" x14ac:dyDescent="0.25">
      <c r="A172" s="90">
        <v>171</v>
      </c>
      <c r="B172" s="90" t="s">
        <v>612</v>
      </c>
      <c r="C172" s="90" t="s">
        <v>613</v>
      </c>
      <c r="D172" s="90" t="s">
        <v>614</v>
      </c>
    </row>
    <row r="173" spans="1:4" x14ac:dyDescent="0.25">
      <c r="A173" s="90">
        <v>172</v>
      </c>
      <c r="B173" s="90" t="s">
        <v>615</v>
      </c>
      <c r="C173" s="90" t="s">
        <v>616</v>
      </c>
      <c r="D173" s="90" t="s">
        <v>617</v>
      </c>
    </row>
    <row r="174" spans="1:4" x14ac:dyDescent="0.25">
      <c r="A174" s="90">
        <v>173</v>
      </c>
      <c r="B174" s="90" t="s">
        <v>618</v>
      </c>
      <c r="C174" s="90" t="s">
        <v>619</v>
      </c>
      <c r="D174" s="90" t="s">
        <v>620</v>
      </c>
    </row>
    <row r="175" spans="1:4" x14ac:dyDescent="0.25">
      <c r="A175" s="90">
        <v>174</v>
      </c>
      <c r="B175" s="90" t="s">
        <v>621</v>
      </c>
      <c r="C175" s="90" t="s">
        <v>622</v>
      </c>
      <c r="D175" s="90" t="s">
        <v>623</v>
      </c>
    </row>
    <row r="176" spans="1:4" x14ac:dyDescent="0.25">
      <c r="A176" s="90">
        <v>175</v>
      </c>
      <c r="B176" s="90" t="s">
        <v>624</v>
      </c>
      <c r="C176" s="90" t="s">
        <v>625</v>
      </c>
      <c r="D176" s="90" t="s">
        <v>626</v>
      </c>
    </row>
    <row r="177" spans="1:4" x14ac:dyDescent="0.25">
      <c r="A177" s="90">
        <v>176</v>
      </c>
      <c r="B177" s="90" t="s">
        <v>627</v>
      </c>
      <c r="C177" s="90" t="s">
        <v>628</v>
      </c>
      <c r="D177" s="90" t="s">
        <v>629</v>
      </c>
    </row>
    <row r="178" spans="1:4" x14ac:dyDescent="0.25">
      <c r="A178" s="90">
        <v>177</v>
      </c>
      <c r="B178" s="90" t="s">
        <v>630</v>
      </c>
      <c r="C178" s="90" t="s">
        <v>631</v>
      </c>
      <c r="D178" s="90" t="s">
        <v>632</v>
      </c>
    </row>
    <row r="179" spans="1:4" x14ac:dyDescent="0.25">
      <c r="A179" s="90">
        <v>178</v>
      </c>
      <c r="B179" s="90" t="s">
        <v>633</v>
      </c>
      <c r="C179" s="90" t="s">
        <v>634</v>
      </c>
      <c r="D179" s="90" t="s">
        <v>635</v>
      </c>
    </row>
    <row r="180" spans="1:4" x14ac:dyDescent="0.25">
      <c r="A180" s="90">
        <v>179</v>
      </c>
      <c r="B180" s="90" t="s">
        <v>636</v>
      </c>
      <c r="C180" s="90" t="s">
        <v>637</v>
      </c>
      <c r="D180" s="90" t="s">
        <v>638</v>
      </c>
    </row>
    <row r="181" spans="1:4" x14ac:dyDescent="0.25">
      <c r="A181" s="90">
        <v>180</v>
      </c>
      <c r="B181" s="90" t="s">
        <v>639</v>
      </c>
      <c r="C181" s="90" t="s">
        <v>640</v>
      </c>
      <c r="D181" s="90" t="s">
        <v>641</v>
      </c>
    </row>
    <row r="182" spans="1:4" x14ac:dyDescent="0.25">
      <c r="A182" s="90">
        <v>181</v>
      </c>
      <c r="B182" s="90" t="s">
        <v>642</v>
      </c>
      <c r="C182" s="90" t="s">
        <v>643</v>
      </c>
      <c r="D182" s="90" t="s">
        <v>644</v>
      </c>
    </row>
    <row r="183" spans="1:4" x14ac:dyDescent="0.25">
      <c r="A183" s="90">
        <v>182</v>
      </c>
      <c r="B183" s="90" t="s">
        <v>645</v>
      </c>
      <c r="C183" s="90" t="s">
        <v>646</v>
      </c>
      <c r="D183" s="90" t="s">
        <v>647</v>
      </c>
    </row>
    <row r="184" spans="1:4" x14ac:dyDescent="0.25">
      <c r="A184" s="90">
        <v>183</v>
      </c>
      <c r="B184" s="90" t="s">
        <v>648</v>
      </c>
      <c r="C184" s="90" t="s">
        <v>649</v>
      </c>
      <c r="D184" s="90" t="s">
        <v>650</v>
      </c>
    </row>
    <row r="185" spans="1:4" x14ac:dyDescent="0.25">
      <c r="A185" s="90">
        <v>184</v>
      </c>
      <c r="B185" s="90" t="s">
        <v>651</v>
      </c>
      <c r="C185" s="90" t="s">
        <v>652</v>
      </c>
      <c r="D185" s="90" t="s">
        <v>653</v>
      </c>
    </row>
    <row r="186" spans="1:4" x14ac:dyDescent="0.25">
      <c r="A186" s="90">
        <v>185</v>
      </c>
      <c r="B186" s="90" t="s">
        <v>654</v>
      </c>
      <c r="C186" s="90" t="s">
        <v>655</v>
      </c>
      <c r="D186" s="90" t="s">
        <v>656</v>
      </c>
    </row>
    <row r="187" spans="1:4" x14ac:dyDescent="0.25">
      <c r="A187" s="90">
        <v>186</v>
      </c>
      <c r="B187" s="90" t="s">
        <v>657</v>
      </c>
      <c r="C187" s="90" t="s">
        <v>658</v>
      </c>
      <c r="D187" s="90" t="s">
        <v>659</v>
      </c>
    </row>
    <row r="188" spans="1:4" x14ac:dyDescent="0.25">
      <c r="A188" s="90">
        <v>187</v>
      </c>
      <c r="B188" s="90" t="s">
        <v>660</v>
      </c>
      <c r="C188" s="90" t="s">
        <v>661</v>
      </c>
      <c r="D188" s="90" t="s">
        <v>662</v>
      </c>
    </row>
    <row r="189" spans="1:4" x14ac:dyDescent="0.25">
      <c r="A189" s="90">
        <v>188</v>
      </c>
      <c r="B189" s="90" t="s">
        <v>663</v>
      </c>
      <c r="C189" s="90" t="s">
        <v>664</v>
      </c>
      <c r="D189" s="90" t="s">
        <v>665</v>
      </c>
    </row>
    <row r="190" spans="1:4" x14ac:dyDescent="0.25">
      <c r="A190" s="90">
        <v>189</v>
      </c>
      <c r="B190" s="90" t="s">
        <v>666</v>
      </c>
      <c r="C190" s="90" t="s">
        <v>667</v>
      </c>
      <c r="D190" s="90" t="s">
        <v>668</v>
      </c>
    </row>
    <row r="191" spans="1:4" x14ac:dyDescent="0.25">
      <c r="A191" s="90">
        <v>190</v>
      </c>
      <c r="B191" s="90" t="s">
        <v>669</v>
      </c>
      <c r="C191" s="90" t="s">
        <v>670</v>
      </c>
      <c r="D191" s="90" t="s">
        <v>671</v>
      </c>
    </row>
    <row r="192" spans="1:4" x14ac:dyDescent="0.25">
      <c r="A192" s="90">
        <v>191</v>
      </c>
      <c r="B192" s="90" t="s">
        <v>672</v>
      </c>
      <c r="C192" s="90" t="s">
        <v>673</v>
      </c>
      <c r="D192" s="90" t="s">
        <v>674</v>
      </c>
    </row>
    <row r="193" spans="1:4" x14ac:dyDescent="0.25">
      <c r="A193" s="90">
        <v>192</v>
      </c>
      <c r="B193" s="90" t="s">
        <v>675</v>
      </c>
      <c r="C193" s="90" t="s">
        <v>676</v>
      </c>
      <c r="D193" s="90" t="s">
        <v>677</v>
      </c>
    </row>
    <row r="194" spans="1:4" x14ac:dyDescent="0.25">
      <c r="A194" s="90">
        <v>193</v>
      </c>
      <c r="B194" s="90" t="s">
        <v>678</v>
      </c>
      <c r="C194" s="90" t="s">
        <v>679</v>
      </c>
      <c r="D194" s="90" t="s">
        <v>680</v>
      </c>
    </row>
    <row r="195" spans="1:4" x14ac:dyDescent="0.25">
      <c r="A195" s="90">
        <v>194</v>
      </c>
      <c r="B195" s="90" t="s">
        <v>681</v>
      </c>
      <c r="C195" s="90" t="s">
        <v>682</v>
      </c>
      <c r="D195" s="90" t="s">
        <v>683</v>
      </c>
    </row>
    <row r="196" spans="1:4" x14ac:dyDescent="0.25">
      <c r="A196" s="90">
        <v>195</v>
      </c>
      <c r="B196" s="90" t="s">
        <v>684</v>
      </c>
      <c r="C196" s="90" t="s">
        <v>685</v>
      </c>
      <c r="D196" s="90" t="s">
        <v>686</v>
      </c>
    </row>
    <row r="197" spans="1:4" x14ac:dyDescent="0.25">
      <c r="A197" s="90">
        <v>196</v>
      </c>
      <c r="B197" s="90" t="s">
        <v>687</v>
      </c>
      <c r="C197" s="90" t="s">
        <v>688</v>
      </c>
      <c r="D197" s="90" t="s">
        <v>689</v>
      </c>
    </row>
    <row r="198" spans="1:4" x14ac:dyDescent="0.25">
      <c r="A198" s="90">
        <v>197</v>
      </c>
      <c r="B198" s="90" t="s">
        <v>690</v>
      </c>
      <c r="C198" s="90" t="s">
        <v>691</v>
      </c>
      <c r="D198" s="90" t="s">
        <v>692</v>
      </c>
    </row>
    <row r="199" spans="1:4" x14ac:dyDescent="0.25">
      <c r="A199" s="90">
        <v>198</v>
      </c>
      <c r="B199" s="90" t="s">
        <v>693</v>
      </c>
      <c r="C199" s="90" t="s">
        <v>694</v>
      </c>
      <c r="D199" s="90" t="s">
        <v>695</v>
      </c>
    </row>
    <row r="200" spans="1:4" x14ac:dyDescent="0.25">
      <c r="A200" s="90">
        <v>199</v>
      </c>
      <c r="B200" s="90" t="s">
        <v>696</v>
      </c>
      <c r="C200" s="90" t="s">
        <v>697</v>
      </c>
      <c r="D200" s="90" t="s">
        <v>698</v>
      </c>
    </row>
    <row r="201" spans="1:4" x14ac:dyDescent="0.25">
      <c r="A201" s="90">
        <v>200</v>
      </c>
      <c r="B201" s="90" t="s">
        <v>699</v>
      </c>
      <c r="C201" s="90" t="s">
        <v>700</v>
      </c>
      <c r="D201" s="90" t="s">
        <v>701</v>
      </c>
    </row>
    <row r="202" spans="1:4" x14ac:dyDescent="0.25">
      <c r="A202" s="90">
        <v>201</v>
      </c>
      <c r="B202" s="90" t="s">
        <v>702</v>
      </c>
      <c r="C202" s="90" t="s">
        <v>703</v>
      </c>
      <c r="D202" s="90" t="s">
        <v>704</v>
      </c>
    </row>
    <row r="203" spans="1:4" x14ac:dyDescent="0.25">
      <c r="A203" s="90">
        <v>202</v>
      </c>
      <c r="B203" s="90" t="s">
        <v>705</v>
      </c>
      <c r="C203" s="90" t="s">
        <v>706</v>
      </c>
      <c r="D203" s="90" t="s">
        <v>707</v>
      </c>
    </row>
    <row r="204" spans="1:4" x14ac:dyDescent="0.25">
      <c r="A204" s="90">
        <v>203</v>
      </c>
      <c r="B204" s="90" t="s">
        <v>708</v>
      </c>
      <c r="C204" s="90" t="s">
        <v>709</v>
      </c>
      <c r="D204" s="90" t="s">
        <v>710</v>
      </c>
    </row>
    <row r="205" spans="1:4" x14ac:dyDescent="0.25">
      <c r="A205" s="90">
        <v>204</v>
      </c>
      <c r="B205" s="90" t="s">
        <v>711</v>
      </c>
      <c r="C205" s="90" t="s">
        <v>712</v>
      </c>
      <c r="D205" s="90" t="s">
        <v>713</v>
      </c>
    </row>
    <row r="206" spans="1:4" x14ac:dyDescent="0.25">
      <c r="A206" s="90">
        <v>205</v>
      </c>
      <c r="B206" s="90" t="s">
        <v>714</v>
      </c>
      <c r="C206" s="90" t="s">
        <v>715</v>
      </c>
      <c r="D206" s="90" t="s">
        <v>716</v>
      </c>
    </row>
    <row r="207" spans="1:4" x14ac:dyDescent="0.25">
      <c r="A207" s="90">
        <v>206</v>
      </c>
      <c r="B207" s="90" t="s">
        <v>717</v>
      </c>
      <c r="C207" s="90" t="s">
        <v>718</v>
      </c>
      <c r="D207" s="90" t="s">
        <v>719</v>
      </c>
    </row>
    <row r="208" spans="1:4" x14ac:dyDescent="0.25">
      <c r="A208" s="90">
        <v>207</v>
      </c>
      <c r="B208" s="90" t="s">
        <v>720</v>
      </c>
      <c r="C208" s="90" t="s">
        <v>721</v>
      </c>
      <c r="D208" s="90" t="s">
        <v>722</v>
      </c>
    </row>
    <row r="209" spans="1:4" x14ac:dyDescent="0.25">
      <c r="A209" s="90">
        <v>208</v>
      </c>
      <c r="B209" s="90" t="s">
        <v>723</v>
      </c>
      <c r="C209" s="90" t="s">
        <v>724</v>
      </c>
      <c r="D209" s="90" t="s">
        <v>725</v>
      </c>
    </row>
    <row r="210" spans="1:4" x14ac:dyDescent="0.25">
      <c r="A210" s="90">
        <v>209</v>
      </c>
      <c r="B210" s="90" t="s">
        <v>726</v>
      </c>
      <c r="C210" s="90" t="s">
        <v>727</v>
      </c>
      <c r="D210" s="90" t="s">
        <v>728</v>
      </c>
    </row>
    <row r="211" spans="1:4" x14ac:dyDescent="0.25">
      <c r="A211" s="90">
        <v>210</v>
      </c>
      <c r="B211" s="90" t="s">
        <v>729</v>
      </c>
      <c r="C211" s="90" t="s">
        <v>730</v>
      </c>
      <c r="D211" s="90" t="s">
        <v>731</v>
      </c>
    </row>
    <row r="212" spans="1:4" x14ac:dyDescent="0.25">
      <c r="A212" s="90">
        <v>211</v>
      </c>
      <c r="B212" s="90" t="s">
        <v>732</v>
      </c>
      <c r="C212" s="90" t="s">
        <v>733</v>
      </c>
      <c r="D212" s="90" t="s">
        <v>734</v>
      </c>
    </row>
    <row r="213" spans="1:4" x14ac:dyDescent="0.25">
      <c r="A213" s="90">
        <v>212</v>
      </c>
      <c r="B213" s="90" t="s">
        <v>735</v>
      </c>
      <c r="C213" s="90" t="s">
        <v>736</v>
      </c>
      <c r="D213" s="90" t="s">
        <v>737</v>
      </c>
    </row>
    <row r="214" spans="1:4" x14ac:dyDescent="0.25">
      <c r="A214" s="90">
        <v>213</v>
      </c>
      <c r="B214" s="90" t="s">
        <v>738</v>
      </c>
      <c r="C214" s="90" t="s">
        <v>739</v>
      </c>
      <c r="D214" s="90" t="s">
        <v>740</v>
      </c>
    </row>
    <row r="215" spans="1:4" x14ac:dyDescent="0.25">
      <c r="A215" s="90">
        <v>214</v>
      </c>
      <c r="B215" s="90" t="s">
        <v>741</v>
      </c>
      <c r="C215" s="90" t="s">
        <v>742</v>
      </c>
      <c r="D215" s="90" t="s">
        <v>743</v>
      </c>
    </row>
    <row r="216" spans="1:4" x14ac:dyDescent="0.25">
      <c r="A216" s="90">
        <v>215</v>
      </c>
      <c r="B216" s="90" t="s">
        <v>744</v>
      </c>
      <c r="C216" s="90" t="s">
        <v>745</v>
      </c>
      <c r="D216" s="90" t="s">
        <v>746</v>
      </c>
    </row>
    <row r="217" spans="1:4" x14ac:dyDescent="0.25">
      <c r="A217" s="90">
        <v>216</v>
      </c>
      <c r="B217" s="90" t="s">
        <v>747</v>
      </c>
      <c r="C217" s="90" t="s">
        <v>748</v>
      </c>
      <c r="D217" s="90" t="s">
        <v>749</v>
      </c>
    </row>
    <row r="218" spans="1:4" x14ac:dyDescent="0.25">
      <c r="A218" s="90">
        <v>217</v>
      </c>
      <c r="B218" s="90" t="s">
        <v>750</v>
      </c>
      <c r="C218" s="90" t="s">
        <v>751</v>
      </c>
      <c r="D218" s="90" t="s">
        <v>752</v>
      </c>
    </row>
    <row r="219" spans="1:4" x14ac:dyDescent="0.25">
      <c r="A219" s="90">
        <v>218</v>
      </c>
      <c r="B219" s="90" t="s">
        <v>753</v>
      </c>
      <c r="C219" s="90" t="s">
        <v>754</v>
      </c>
      <c r="D219" s="90" t="s">
        <v>755</v>
      </c>
    </row>
    <row r="220" spans="1:4" x14ac:dyDescent="0.25">
      <c r="A220" s="90">
        <v>219</v>
      </c>
      <c r="B220" s="90" t="s">
        <v>756</v>
      </c>
      <c r="C220" s="90" t="s">
        <v>757</v>
      </c>
      <c r="D220" s="90" t="s">
        <v>758</v>
      </c>
    </row>
    <row r="221" spans="1:4" x14ac:dyDescent="0.25">
      <c r="A221" s="90">
        <v>220</v>
      </c>
      <c r="B221" s="90" t="s">
        <v>759</v>
      </c>
      <c r="C221" s="90" t="s">
        <v>760</v>
      </c>
      <c r="D221" s="90" t="s">
        <v>761</v>
      </c>
    </row>
    <row r="222" spans="1:4" x14ac:dyDescent="0.25">
      <c r="A222" s="90">
        <v>221</v>
      </c>
      <c r="B222" s="90" t="s">
        <v>762</v>
      </c>
      <c r="C222" s="90" t="s">
        <v>763</v>
      </c>
      <c r="D222" s="90" t="s">
        <v>764</v>
      </c>
    </row>
    <row r="223" spans="1:4" x14ac:dyDescent="0.25">
      <c r="A223" s="90">
        <v>222</v>
      </c>
      <c r="B223" s="90" t="s">
        <v>765</v>
      </c>
      <c r="C223" s="90" t="s">
        <v>766</v>
      </c>
      <c r="D223" s="90" t="s">
        <v>767</v>
      </c>
    </row>
    <row r="224" spans="1:4" x14ac:dyDescent="0.25">
      <c r="A224" s="90">
        <v>223</v>
      </c>
      <c r="B224" s="90" t="s">
        <v>768</v>
      </c>
      <c r="C224" s="90" t="s">
        <v>769</v>
      </c>
      <c r="D224" s="90" t="s">
        <v>770</v>
      </c>
    </row>
    <row r="225" spans="1:4" x14ac:dyDescent="0.25">
      <c r="A225" s="90">
        <v>224</v>
      </c>
      <c r="B225" s="90" t="s">
        <v>771</v>
      </c>
      <c r="C225" s="90" t="s">
        <v>772</v>
      </c>
      <c r="D225" s="90" t="s">
        <v>773</v>
      </c>
    </row>
    <row r="226" spans="1:4" x14ac:dyDescent="0.25">
      <c r="A226" s="90">
        <v>225</v>
      </c>
      <c r="B226" s="90" t="s">
        <v>774</v>
      </c>
      <c r="C226" s="90" t="s">
        <v>775</v>
      </c>
      <c r="D226" s="90" t="s">
        <v>776</v>
      </c>
    </row>
    <row r="227" spans="1:4" x14ac:dyDescent="0.25">
      <c r="A227" s="90">
        <v>226</v>
      </c>
      <c r="B227" s="90" t="s">
        <v>777</v>
      </c>
      <c r="C227" s="90" t="s">
        <v>778</v>
      </c>
      <c r="D227" s="90" t="s">
        <v>779</v>
      </c>
    </row>
    <row r="228" spans="1:4" x14ac:dyDescent="0.25">
      <c r="A228" s="90">
        <v>227</v>
      </c>
      <c r="B228" s="90" t="s">
        <v>780</v>
      </c>
      <c r="C228" s="90" t="s">
        <v>781</v>
      </c>
      <c r="D228" s="90" t="s">
        <v>782</v>
      </c>
    </row>
    <row r="229" spans="1:4" x14ac:dyDescent="0.25">
      <c r="A229" s="90">
        <v>228</v>
      </c>
      <c r="B229" s="90" t="s">
        <v>783</v>
      </c>
      <c r="C229" s="90" t="s">
        <v>784</v>
      </c>
      <c r="D229" s="90" t="s">
        <v>785</v>
      </c>
    </row>
    <row r="230" spans="1:4" x14ac:dyDescent="0.25">
      <c r="A230" s="90">
        <v>229</v>
      </c>
      <c r="B230" s="90" t="s">
        <v>786</v>
      </c>
      <c r="C230" s="90" t="s">
        <v>787</v>
      </c>
      <c r="D230" s="90" t="s">
        <v>788</v>
      </c>
    </row>
    <row r="231" spans="1:4" x14ac:dyDescent="0.25">
      <c r="A231" s="90">
        <v>230</v>
      </c>
      <c r="B231" s="90" t="s">
        <v>789</v>
      </c>
      <c r="C231" s="90" t="s">
        <v>790</v>
      </c>
      <c r="D231" s="90" t="s">
        <v>791</v>
      </c>
    </row>
    <row r="232" spans="1:4" x14ac:dyDescent="0.25">
      <c r="A232" s="90">
        <v>231</v>
      </c>
      <c r="B232" s="90" t="s">
        <v>792</v>
      </c>
      <c r="C232" s="90" t="s">
        <v>793</v>
      </c>
      <c r="D232" s="90" t="s">
        <v>794</v>
      </c>
    </row>
    <row r="233" spans="1:4" x14ac:dyDescent="0.25">
      <c r="A233" s="90">
        <v>232</v>
      </c>
      <c r="B233" s="90" t="s">
        <v>795</v>
      </c>
      <c r="C233" s="90" t="s">
        <v>796</v>
      </c>
      <c r="D233" s="90" t="s">
        <v>797</v>
      </c>
    </row>
    <row r="234" spans="1:4" x14ac:dyDescent="0.25">
      <c r="A234" s="90">
        <v>233</v>
      </c>
      <c r="B234" s="90" t="s">
        <v>798</v>
      </c>
      <c r="C234" s="90" t="s">
        <v>799</v>
      </c>
      <c r="D234" s="90" t="s">
        <v>800</v>
      </c>
    </row>
    <row r="235" spans="1:4" x14ac:dyDescent="0.25">
      <c r="A235" s="90">
        <v>234</v>
      </c>
      <c r="B235" s="90" t="s">
        <v>801</v>
      </c>
      <c r="C235" s="90" t="s">
        <v>802</v>
      </c>
      <c r="D235" s="90" t="s">
        <v>803</v>
      </c>
    </row>
    <row r="236" spans="1:4" x14ac:dyDescent="0.25">
      <c r="A236" s="90">
        <v>235</v>
      </c>
      <c r="B236" s="90" t="s">
        <v>804</v>
      </c>
      <c r="C236" s="90" t="s">
        <v>805</v>
      </c>
      <c r="D236" s="90" t="s">
        <v>806</v>
      </c>
    </row>
    <row r="237" spans="1:4" x14ac:dyDescent="0.25">
      <c r="A237" s="90">
        <v>236</v>
      </c>
      <c r="B237" s="90" t="s">
        <v>807</v>
      </c>
      <c r="C237" s="90" t="s">
        <v>808</v>
      </c>
      <c r="D237" s="90" t="s">
        <v>809</v>
      </c>
    </row>
    <row r="238" spans="1:4" x14ac:dyDescent="0.25">
      <c r="A238" s="90">
        <v>237</v>
      </c>
      <c r="B238" s="90" t="s">
        <v>810</v>
      </c>
      <c r="C238" s="90" t="s">
        <v>811</v>
      </c>
      <c r="D238" s="90" t="s">
        <v>812</v>
      </c>
    </row>
    <row r="239" spans="1:4" x14ac:dyDescent="0.25">
      <c r="A239" s="90">
        <v>238</v>
      </c>
      <c r="B239" s="90" t="s">
        <v>813</v>
      </c>
      <c r="C239" s="90" t="s">
        <v>814</v>
      </c>
      <c r="D239" s="90" t="s">
        <v>815</v>
      </c>
    </row>
    <row r="240" spans="1:4" x14ac:dyDescent="0.25">
      <c r="A240" s="90">
        <v>239</v>
      </c>
      <c r="B240" s="90" t="s">
        <v>816</v>
      </c>
      <c r="C240" s="90" t="s">
        <v>817</v>
      </c>
      <c r="D240" s="90" t="s">
        <v>818</v>
      </c>
    </row>
    <row r="241" spans="1:4" x14ac:dyDescent="0.25">
      <c r="A241" s="90">
        <v>240</v>
      </c>
      <c r="B241" s="90" t="s">
        <v>819</v>
      </c>
      <c r="C241" s="90" t="s">
        <v>820</v>
      </c>
      <c r="D241" s="90" t="s">
        <v>821</v>
      </c>
    </row>
    <row r="242" spans="1:4" x14ac:dyDescent="0.25">
      <c r="A242" s="90">
        <v>241</v>
      </c>
      <c r="B242" s="90" t="s">
        <v>822</v>
      </c>
      <c r="C242" s="90" t="s">
        <v>823</v>
      </c>
      <c r="D242" s="90" t="s">
        <v>824</v>
      </c>
    </row>
    <row r="243" spans="1:4" x14ac:dyDescent="0.25">
      <c r="A243" s="90">
        <v>242</v>
      </c>
      <c r="B243" s="90" t="s">
        <v>825</v>
      </c>
      <c r="C243" s="90" t="s">
        <v>826</v>
      </c>
      <c r="D243" s="90" t="s">
        <v>827</v>
      </c>
    </row>
    <row r="244" spans="1:4" x14ac:dyDescent="0.25">
      <c r="A244" s="90">
        <v>243</v>
      </c>
      <c r="B244" s="90" t="s">
        <v>828</v>
      </c>
      <c r="C244" s="90" t="s">
        <v>829</v>
      </c>
      <c r="D244" s="90" t="s">
        <v>830</v>
      </c>
    </row>
    <row r="245" spans="1:4" x14ac:dyDescent="0.25">
      <c r="A245" s="90">
        <v>244</v>
      </c>
      <c r="B245" s="90" t="s">
        <v>831</v>
      </c>
      <c r="C245" s="90" t="s">
        <v>832</v>
      </c>
      <c r="D245" s="90" t="s">
        <v>833</v>
      </c>
    </row>
    <row r="246" spans="1:4" x14ac:dyDescent="0.25">
      <c r="A246" s="90">
        <v>245</v>
      </c>
      <c r="B246" s="90" t="s">
        <v>834</v>
      </c>
      <c r="C246" s="90" t="s">
        <v>835</v>
      </c>
      <c r="D246" s="90" t="s">
        <v>836</v>
      </c>
    </row>
    <row r="247" spans="1:4" x14ac:dyDescent="0.25">
      <c r="A247" s="90">
        <v>246</v>
      </c>
      <c r="B247" s="90" t="s">
        <v>837</v>
      </c>
      <c r="C247" s="90" t="s">
        <v>838</v>
      </c>
      <c r="D247" s="90" t="s">
        <v>839</v>
      </c>
    </row>
    <row r="248" spans="1:4" x14ac:dyDescent="0.25">
      <c r="A248" s="90">
        <v>247</v>
      </c>
      <c r="B248" s="90" t="s">
        <v>840</v>
      </c>
      <c r="C248" s="90" t="s">
        <v>841</v>
      </c>
      <c r="D248" s="90" t="s">
        <v>842</v>
      </c>
    </row>
    <row r="249" spans="1:4" x14ac:dyDescent="0.25">
      <c r="A249" s="90">
        <v>248</v>
      </c>
      <c r="B249" s="90" t="s">
        <v>843</v>
      </c>
      <c r="C249" s="90" t="s">
        <v>844</v>
      </c>
      <c r="D249" s="90" t="s">
        <v>845</v>
      </c>
    </row>
    <row r="250" spans="1:4" x14ac:dyDescent="0.25">
      <c r="A250" s="90">
        <v>249</v>
      </c>
      <c r="B250" s="90" t="s">
        <v>846</v>
      </c>
      <c r="C250" s="90" t="s">
        <v>847</v>
      </c>
      <c r="D250" s="90" t="s">
        <v>848</v>
      </c>
    </row>
    <row r="251" spans="1:4" x14ac:dyDescent="0.25">
      <c r="A251" s="90">
        <v>250</v>
      </c>
      <c r="B251" s="90" t="s">
        <v>849</v>
      </c>
      <c r="C251" s="90" t="s">
        <v>850</v>
      </c>
      <c r="D251" s="90" t="s">
        <v>851</v>
      </c>
    </row>
    <row r="252" spans="1:4" x14ac:dyDescent="0.25">
      <c r="A252" s="90"/>
      <c r="B252" s="90"/>
      <c r="C252" s="90" t="s">
        <v>852</v>
      </c>
      <c r="D252" s="90"/>
    </row>
    <row r="253" spans="1:4" x14ac:dyDescent="0.25">
      <c r="A253">
        <v>251</v>
      </c>
      <c r="B253" t="s">
        <v>122</v>
      </c>
    </row>
    <row r="254" spans="1:4" x14ac:dyDescent="0.25">
      <c r="A254">
        <v>252</v>
      </c>
      <c r="B254" t="s">
        <v>123</v>
      </c>
    </row>
    <row r="255" spans="1:4" x14ac:dyDescent="0.25">
      <c r="A255">
        <v>253</v>
      </c>
      <c r="B255" t="s">
        <v>124</v>
      </c>
    </row>
    <row r="256" spans="1:4" x14ac:dyDescent="0.25">
      <c r="A256">
        <v>254</v>
      </c>
      <c r="B256" t="s">
        <v>125</v>
      </c>
    </row>
    <row r="257" spans="1:2" x14ac:dyDescent="0.25">
      <c r="A257">
        <v>255</v>
      </c>
      <c r="B257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Intellus Registers</vt:lpstr>
      <vt:lpstr>hex to floating point</vt:lpstr>
      <vt:lpstr>floating point to hex</vt:lpstr>
      <vt:lpstr>dictionary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Rench, Allen</dc:creator>
  <cp:lastModifiedBy>Daniel Kiekhaefer</cp:lastModifiedBy>
  <dcterms:created xsi:type="dcterms:W3CDTF">2014-07-31T16:32:08Z</dcterms:created>
  <dcterms:modified xsi:type="dcterms:W3CDTF">2015-12-15T21:30:53Z</dcterms:modified>
</cp:coreProperties>
</file>